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workbookProtection workbookAlgorithmName="SHA-512" workbookHashValue="sF4Gx+DWIqr6e25F9w0luM0BEu4+Dzai8EVfv7uT/96Tq21oBtQotBsx+18QZXvqRlj3l9cmAzoTYZgVTZxZmA==" workbookSaltValue="3asfnzL/ACC6s+YY0Q647w==" workbookSpinCount="100000" lockStructure="1"/>
  <bookViews>
    <workbookView xWindow="0" yWindow="0" windowWidth="21600" windowHeight="9735"/>
  </bookViews>
  <sheets>
    <sheet name="محاسبه مالیات" sheetId="1" r:id="rId1"/>
    <sheet name="Sheet2" sheetId="3" state="veryHidden" r:id="rId2"/>
    <sheet name="نمودار" sheetId="6" r:id="rId3"/>
    <sheet name="فرمول" sheetId="7" r:id="rId4"/>
    <sheet name="جدول مالیات" sheetId="8" r:id="rId5"/>
  </sheets>
  <definedNames>
    <definedName name="_xlnm.Print_Area" localSheetId="4">'جدول مالیات'!$B$1:$J$19</definedName>
    <definedName name="_xlnm.Print_Area" localSheetId="3">فرمول!$B$1:$E$12</definedName>
    <definedName name="_xlnm.Print_Area" localSheetId="0">'محاسبه مالیات'!$B$1:$F$43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7" l="1"/>
  <c r="C4" i="7"/>
  <c r="S50" i="3" l="1"/>
  <c r="R50" i="3"/>
  <c r="P50" i="3"/>
  <c r="Q50" i="3"/>
  <c r="P49" i="3"/>
  <c r="Q49" i="3"/>
  <c r="R49" i="3"/>
  <c r="E47" i="3"/>
  <c r="E48" i="3"/>
  <c r="E51" i="3"/>
  <c r="E52" i="3"/>
  <c r="E53" i="3"/>
  <c r="E54" i="3"/>
  <c r="E55" i="3"/>
  <c r="E57" i="3"/>
  <c r="E61" i="3"/>
  <c r="E62" i="3"/>
  <c r="E66" i="3"/>
  <c r="E46" i="3"/>
  <c r="S51" i="3"/>
  <c r="S52" i="3"/>
  <c r="S53" i="3"/>
  <c r="S54" i="3"/>
  <c r="S55" i="3"/>
  <c r="S56" i="3"/>
  <c r="S57" i="3"/>
  <c r="S58" i="3"/>
  <c r="S59" i="3"/>
  <c r="S60" i="3"/>
  <c r="S61" i="3"/>
  <c r="R61" i="3"/>
  <c r="Q61" i="3"/>
  <c r="P61" i="3"/>
  <c r="R60" i="3"/>
  <c r="Q60" i="3"/>
  <c r="P60" i="3"/>
  <c r="P47" i="3"/>
  <c r="P48" i="3"/>
  <c r="P51" i="3"/>
  <c r="P52" i="3"/>
  <c r="P53" i="3"/>
  <c r="P54" i="3"/>
  <c r="P55" i="3"/>
  <c r="P56" i="3"/>
  <c r="P57" i="3"/>
  <c r="P58" i="3"/>
  <c r="P59" i="3"/>
  <c r="Q51" i="3"/>
  <c r="Q52" i="3"/>
  <c r="Q53" i="3"/>
  <c r="Q54" i="3"/>
  <c r="Q55" i="3"/>
  <c r="Q56" i="3"/>
  <c r="Q57" i="3"/>
  <c r="Q58" i="3"/>
  <c r="Q59" i="3"/>
  <c r="P46" i="3"/>
  <c r="R47" i="3"/>
  <c r="R48" i="3"/>
  <c r="R51" i="3"/>
  <c r="R52" i="3"/>
  <c r="R53" i="3"/>
  <c r="R54" i="3"/>
  <c r="R55" i="3"/>
  <c r="R56" i="3"/>
  <c r="R57" i="3"/>
  <c r="R58" i="3"/>
  <c r="R59" i="3"/>
  <c r="B47" i="3"/>
  <c r="B48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46" i="3"/>
  <c r="C48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D47" i="3"/>
  <c r="D48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46" i="3"/>
  <c r="D28" i="3"/>
  <c r="D10" i="3" s="1"/>
  <c r="C1" i="3" l="1"/>
  <c r="C14" i="1" s="1"/>
  <c r="C2" i="3"/>
  <c r="C18" i="3"/>
  <c r="C17" i="3"/>
  <c r="C23" i="1" s="1"/>
  <c r="C33" i="3"/>
  <c r="C32" i="3"/>
  <c r="C37" i="1" s="1"/>
  <c r="E23" i="1" l="1"/>
  <c r="E37" i="1"/>
  <c r="D18" i="3"/>
  <c r="E18" i="3" s="1"/>
  <c r="C24" i="1" s="1"/>
  <c r="E24" i="1" s="1"/>
  <c r="D33" i="3"/>
  <c r="E33" i="3" s="1"/>
  <c r="C38" i="1" s="1"/>
  <c r="E38" i="1" s="1"/>
  <c r="D2" i="3"/>
  <c r="E2" i="3" s="1"/>
  <c r="C15" i="1" s="1"/>
  <c r="E15" i="1" s="1"/>
  <c r="E14" i="1"/>
  <c r="C3" i="3" l="1"/>
  <c r="D3" i="3" s="1"/>
  <c r="E3" i="3" s="1"/>
  <c r="C16" i="1" s="1"/>
  <c r="C34" i="3"/>
  <c r="C19" i="3"/>
  <c r="C4" i="3" l="1"/>
  <c r="D4" i="3" s="1"/>
  <c r="E4" i="3" s="1"/>
  <c r="C17" i="1" s="1"/>
  <c r="E17" i="1" s="1"/>
  <c r="D34" i="3"/>
  <c r="E34" i="3" s="1"/>
  <c r="C39" i="1" s="1"/>
  <c r="D19" i="3"/>
  <c r="E19" i="3" s="1"/>
  <c r="C25" i="1" s="1"/>
  <c r="E16" i="1"/>
  <c r="C20" i="3" l="1"/>
  <c r="D20" i="3" s="1"/>
  <c r="E20" i="3" s="1"/>
  <c r="C26" i="1" s="1"/>
  <c r="E26" i="1" s="1"/>
  <c r="E39" i="1"/>
  <c r="C5" i="3"/>
  <c r="E25" i="1"/>
  <c r="C35" i="3"/>
  <c r="C21" i="3" l="1"/>
  <c r="E5" i="3"/>
  <c r="C18" i="1"/>
  <c r="D35" i="3"/>
  <c r="E35" i="3" s="1"/>
  <c r="C40" i="1" s="1"/>
  <c r="E40" i="1" l="1"/>
  <c r="C36" i="3"/>
  <c r="D21" i="3"/>
  <c r="E21" i="3" s="1"/>
  <c r="C27" i="1" s="1"/>
  <c r="E18" i="1"/>
  <c r="E19" i="1" s="1"/>
  <c r="C19" i="1"/>
  <c r="C22" i="3" l="1"/>
  <c r="F12" i="1"/>
  <c r="C6" i="1"/>
  <c r="E36" i="3"/>
  <c r="C41" i="1"/>
  <c r="E27" i="1"/>
  <c r="E41" i="1" l="1"/>
  <c r="E42" i="1" s="1"/>
  <c r="C10" i="1" s="1"/>
  <c r="F35" i="1" s="1"/>
  <c r="C42" i="1"/>
  <c r="E22" i="3"/>
  <c r="C28" i="1"/>
  <c r="E28" i="1" l="1"/>
  <c r="E29" i="1" s="1"/>
  <c r="C8" i="1" s="1"/>
  <c r="F21" i="1" s="1"/>
  <c r="C29" i="1"/>
</calcChain>
</file>

<file path=xl/sharedStrings.xml><?xml version="1.0" encoding="utf-8"?>
<sst xmlns="http://schemas.openxmlformats.org/spreadsheetml/2006/main" count="124" uniqueCount="89">
  <si>
    <t>مساوی یا کمتر از میزان معافیت</t>
  </si>
  <si>
    <t>نرخ مالیات</t>
  </si>
  <si>
    <t>تا 3 برابر مازاد معافیت</t>
  </si>
  <si>
    <t>تا 4 برابر مازاد معافیت</t>
  </si>
  <si>
    <t>تا 6 برابر مازاد معافیت</t>
  </si>
  <si>
    <t>بیشتر از 6 برابر مازاد معافیت</t>
  </si>
  <si>
    <t>جمع</t>
  </si>
  <si>
    <t>مساوی یا کمتر از میزان معافیت مالیاتی</t>
  </si>
  <si>
    <t>10 درصد</t>
  </si>
  <si>
    <t>15 درصد</t>
  </si>
  <si>
    <t>20 درصد</t>
  </si>
  <si>
    <t>25 درصد</t>
  </si>
  <si>
    <t>1/5 تا 2/5 برابر مازاد معافیت مالیاتی</t>
  </si>
  <si>
    <t>2/5 تا 4 برابر مازاد معافیت مالیاتی</t>
  </si>
  <si>
    <t>مازاد معافیت مالیاتی تا 1/5 برابر آن</t>
  </si>
  <si>
    <t>بیش از 6 برابر مازاد معافیت</t>
  </si>
  <si>
    <t>35 درصد</t>
  </si>
  <si>
    <t>مالیات پرداختی سال 98</t>
  </si>
  <si>
    <t>مالیات پرداختی سال 97</t>
  </si>
  <si>
    <t>تهیه و تنظیم : صیاح الدین شهدی</t>
  </si>
  <si>
    <t>4 تا 6 برابر مازاد معافیت مالیاتی</t>
  </si>
  <si>
    <t>مبلغ مشمول مالیات (ریال)</t>
  </si>
  <si>
    <t xml:space="preserve">جدول محاسبه مالیات بر درآمد سال  ۱۳۹۸ </t>
  </si>
  <si>
    <t>جدول محاسبه مالیات بر درآمد سال  ۱۳۹۷</t>
  </si>
  <si>
    <t>مازاد معافیت تا ۳ برابر آن</t>
  </si>
  <si>
    <t>۳ تا ۴ برابر مازاد معافیت</t>
  </si>
  <si>
    <t>۴ تا ۶ برابر مازاد معافیت</t>
  </si>
  <si>
    <t>بیش از ۶ برابر مازاد معافیت</t>
  </si>
  <si>
    <t>مالیات پرداختی سال 99</t>
  </si>
  <si>
    <t>بیش از 4 برابر مازاد معافیت</t>
  </si>
  <si>
    <t>1.5</t>
  </si>
  <si>
    <t>2.5</t>
  </si>
  <si>
    <t>3.9</t>
  </si>
  <si>
    <t>7.05</t>
  </si>
  <si>
    <t>20.75</t>
  </si>
  <si>
    <t>21.75</t>
  </si>
  <si>
    <t>25.5</t>
  </si>
  <si>
    <t>شناسنامه قانون</t>
  </si>
  <si>
    <t>مبلغ حقوق (ریال)</t>
  </si>
  <si>
    <t>مبلغ مالیات (ریال)</t>
  </si>
  <si>
    <t>حقوق خالص (پس از کسر مالیات)</t>
  </si>
  <si>
    <t xml:space="preserve">جدول محاسبه مالیات بر درآمد سال  ۱۳۹9 </t>
  </si>
  <si>
    <r>
      <t xml:space="preserve">شرح میزان حقوق   </t>
    </r>
    <r>
      <rPr>
        <b/>
        <sz val="10"/>
        <rFont val="B Roya"/>
        <charset val="178"/>
      </rPr>
      <t>(معافیت مالیاتی ماهانه ۳۰ میلیون ریال)</t>
    </r>
  </si>
  <si>
    <r>
      <t xml:space="preserve">شرح میزان حقوق   </t>
    </r>
    <r>
      <rPr>
        <b/>
        <sz val="10"/>
        <rFont val="B Roya"/>
        <charset val="178"/>
      </rPr>
      <t>(معافیت مالیاتی ماهانه ۲۷ میلیون و ۵۰۰ هزار ریال)</t>
    </r>
  </si>
  <si>
    <r>
      <t xml:space="preserve">شرح میزان حقوق   </t>
    </r>
    <r>
      <rPr>
        <b/>
        <sz val="10"/>
        <rFont val="B Roya"/>
        <charset val="178"/>
      </rPr>
      <t>(معافیت مالیاتی ماهانه ۲۳ میلیون ریال)</t>
    </r>
  </si>
  <si>
    <t>کارشناس  امور اداری و کارگزینی</t>
  </si>
  <si>
    <t>پست الکترونیکی (Email)</t>
  </si>
  <si>
    <t>اینستاگرام (instagram)</t>
  </si>
  <si>
    <t>مبلغ مشمول مالیات سال ۹۹ (ریال)</t>
  </si>
  <si>
    <t>مالیات پرداختی سال 99 (ریال)</t>
  </si>
  <si>
    <r>
      <rPr>
        <b/>
        <sz val="12"/>
        <rFont val="B Roya"/>
        <charset val="178"/>
      </rPr>
      <t>تهیه و تنظیم :</t>
    </r>
    <r>
      <rPr>
        <b/>
        <sz val="14"/>
        <rFont val="B Roya"/>
        <charset val="178"/>
      </rPr>
      <t xml:space="preserve"> صیاح الدین شهدی           کارشناس امور اداری و کارگزینی</t>
    </r>
  </si>
  <si>
    <t>بازگشت به صفحه محاسبات</t>
  </si>
  <si>
    <t>کاربرگ فرمول مالیات</t>
  </si>
  <si>
    <r>
      <t xml:space="preserve">در جدول زیر، مبلغ مشمول مالیات را در کادر </t>
    </r>
    <r>
      <rPr>
        <b/>
        <sz val="12"/>
        <color rgb="FFFFFF00"/>
        <rFont val="B Roya"/>
        <charset val="178"/>
      </rPr>
      <t>زرد رنگ</t>
    </r>
    <r>
      <rPr>
        <b/>
        <sz val="12"/>
        <color rgb="FFFF0000"/>
        <rFont val="B Roya"/>
        <charset val="178"/>
      </rPr>
      <t xml:space="preserve"> و  بر حسب ریال وارد نمایید.</t>
    </r>
  </si>
  <si>
    <r>
      <rPr>
        <b/>
        <sz val="16"/>
        <color theme="8" tint="-0.499984740745262"/>
        <rFont val="B Roya"/>
        <charset val="178"/>
      </rPr>
      <t>محاسبه مالیات بر درآمد حقوق کارکنان دولتی و غیردولتی در سال های ۹۷ ، 98 و 99</t>
    </r>
    <r>
      <rPr>
        <b/>
        <sz val="14"/>
        <color theme="4" tint="-0.499984740745262"/>
        <rFont val="B Roya"/>
        <charset val="178"/>
      </rPr>
      <t xml:space="preserve">
(با استناد به جزء (۲) بند (الف) تبصره 12 قانون بودجه سال  ۱۳۹۹ و قوانین بودجه سال های 98 و 97 کل کشور)</t>
    </r>
  </si>
  <si>
    <r>
      <rPr>
        <b/>
        <sz val="18"/>
        <color theme="1"/>
        <rFont val="B Nazanin"/>
        <charset val="178"/>
      </rPr>
      <t>فرمول محاسبه مالیات حقوق سال ۱۳۹۹</t>
    </r>
    <r>
      <rPr>
        <b/>
        <sz val="14"/>
        <color theme="1"/>
        <rFont val="B Nazanin"/>
        <charset val="178"/>
      </rPr>
      <t xml:space="preserve">
(با استناد به جزء (۲) بند (الف) تبصره 12 قانون بودجه سال  ۱۳۹۹ کل کشور)</t>
    </r>
  </si>
  <si>
    <r>
      <t>جهت مشاهده فرمول محاسبه حقوق خالص (پس از کسر مالیات) بر روی سلول (</t>
    </r>
    <r>
      <rPr>
        <b/>
        <sz val="14"/>
        <color theme="1"/>
        <rFont val="Arial"/>
        <family val="2"/>
        <scheme val="minor"/>
      </rPr>
      <t>C4</t>
    </r>
    <r>
      <rPr>
        <b/>
        <sz val="14"/>
        <color theme="1"/>
        <rFont val="B Mitra"/>
        <charset val="178"/>
      </rPr>
      <t>) کلیک نموده و کلیدهای ترکیبی (</t>
    </r>
    <r>
      <rPr>
        <b/>
        <sz val="14"/>
        <color theme="1"/>
        <rFont val="Arial"/>
        <family val="2"/>
        <scheme val="minor"/>
      </rPr>
      <t>Ctrl+Shift+U</t>
    </r>
    <r>
      <rPr>
        <b/>
        <sz val="14"/>
        <color theme="1"/>
        <rFont val="B Mitra"/>
        <charset val="178"/>
      </rPr>
      <t>) را فشار دهید.</t>
    </r>
  </si>
  <si>
    <r>
      <t>جهت مشاهده فرمول محاسبه مالیات پرداختی (سال ۹۹) بر روی سلول (</t>
    </r>
    <r>
      <rPr>
        <b/>
        <sz val="14"/>
        <color theme="1"/>
        <rFont val="Arial"/>
        <family val="2"/>
        <scheme val="minor"/>
      </rPr>
      <t>C6</t>
    </r>
    <r>
      <rPr>
        <b/>
        <sz val="14"/>
        <color theme="1"/>
        <rFont val="B Mitra"/>
        <charset val="178"/>
      </rPr>
      <t>) کلیک نموده و کلیدهای ترکیبی (</t>
    </r>
    <r>
      <rPr>
        <b/>
        <sz val="14"/>
        <color theme="1"/>
        <rFont val="Arial"/>
        <family val="2"/>
        <scheme val="minor"/>
      </rPr>
      <t>Ctrl+Shift+U</t>
    </r>
    <r>
      <rPr>
        <b/>
        <sz val="14"/>
        <color theme="1"/>
        <rFont val="B Mitra"/>
        <charset val="178"/>
      </rPr>
      <t>) را فشار دهید.</t>
    </r>
  </si>
  <si>
    <r>
      <rPr>
        <b/>
        <sz val="9"/>
        <color theme="9" tint="-0.499984740745262"/>
        <rFont val="B Mitra"/>
        <charset val="178"/>
      </rPr>
      <t>تهیه و تنظیم :</t>
    </r>
    <r>
      <rPr>
        <sz val="9"/>
        <color theme="10"/>
        <rFont val="B Mitra"/>
        <charset val="178"/>
      </rPr>
      <t xml:space="preserve">
</t>
    </r>
    <r>
      <rPr>
        <sz val="48"/>
        <rFont val="IranNastaliq"/>
        <family val="1"/>
      </rPr>
      <t>صیاح الدین شهدی</t>
    </r>
    <r>
      <rPr>
        <sz val="10"/>
        <color theme="10"/>
        <rFont val="B Mitra"/>
        <charset val="178"/>
      </rPr>
      <t xml:space="preserve">
</t>
    </r>
    <r>
      <rPr>
        <b/>
        <sz val="14"/>
        <color theme="9" tint="-0.499984740745262"/>
        <rFont val="B Mitra"/>
        <charset val="178"/>
      </rPr>
      <t>کارشناس امور اداری و کارگزینی</t>
    </r>
  </si>
  <si>
    <t>https://www.instagram.com/sayah.shahdi/</t>
  </si>
  <si>
    <t>ضمن تبریک فرا رسیدن سال ۱۳۹۹ و آرزوی سلامتی و طول عمر برای تمامی هم میهنان عزیز
 فایل اکسل محاسبه مالیات حقوق را به عنوان عیدی به تمامی علاقمندان حوزه های اداری و مالی تقدیم می کنم.
بر خود لازم می دانم از زحمات و فداکاری عزیزانی که در خط مقدم مبارزه با ویروس کرونا قرار دارند به ویژه کادر درمانی (پزشکان و پرستاران) تقدیر و تشکر نمایم.</t>
  </si>
  <si>
    <t>جدول محاسبه مالیات بر درآمد حقوق سال ۱۳۹۹</t>
  </si>
  <si>
    <t>با استناد به قانون مالیات های مستقیم و جزء (۲) بند (الف) تبصره (۱۲) قانون بودجه سال ۹۹ کل کشور (مصوب ۹۸/۱۲/۲۶)</t>
  </si>
  <si>
    <t>پایه</t>
  </si>
  <si>
    <t>شرح میزان حقوق</t>
  </si>
  <si>
    <t>سقف حقوق
ماهیانه (ریال)</t>
  </si>
  <si>
    <t>از حقوق
(ریال)</t>
  </si>
  <si>
    <t>تا حقوق
(ریال)</t>
  </si>
  <si>
    <t>حقوق مشمول
مالیات (ریال)</t>
  </si>
  <si>
    <t>نرخ مالیات
(درصد)</t>
  </si>
  <si>
    <t>مالیات متعلقه
(ریال)</t>
  </si>
  <si>
    <t>جمع مالیات
متعلقه (ریال)</t>
  </si>
  <si>
    <t>معاف</t>
  </si>
  <si>
    <t>اول</t>
  </si>
  <si>
    <t>مازاد بر میزان معافیت مالیاتی
تا ۱/۵ برابر مازاد معافیت مالیاتی</t>
  </si>
  <si>
    <t>دوم</t>
  </si>
  <si>
    <t>نسبت به مازاد ۱/۵ برابر
تا ۲/۵ برابر مازاد معافیت مالیاتی</t>
  </si>
  <si>
    <t>سوم</t>
  </si>
  <si>
    <t>نسبت به مازاد ۲/۵ برابر
تا ۴ برابر مازاد معافیت مالیاتی</t>
  </si>
  <si>
    <t>چهارم</t>
  </si>
  <si>
    <t>نسبت به مازاد ۴ برابر
مازاد معافیت مالیاتی</t>
  </si>
  <si>
    <r>
      <t>مبلغ درج شده حقوق ماهیانه در پایه چهارم تنها به عنوان مثال است. این پایه مالیاتی از مبلغ ۱۵۰ میلیون ریال تا هر میزان دریافتی مشمول مالیات (</t>
    </r>
    <r>
      <rPr>
        <b/>
        <i/>
        <sz val="10"/>
        <color theme="1"/>
        <rFont val="Calibri"/>
        <family val="2"/>
      </rPr>
      <t>ꚙ+</t>
    </r>
    <r>
      <rPr>
        <b/>
        <i/>
        <sz val="10"/>
        <color theme="1"/>
        <rFont val="B Roya"/>
        <charset val="178"/>
      </rPr>
      <t>) را شامل می شود.(تمامی مبالغ درج شده در جدول بر حسب ریال می باشند)</t>
    </r>
  </si>
  <si>
    <t>جدول مالیات سال ۹۹</t>
  </si>
  <si>
    <t>کاربرگ فرمول مالیات ۹۹</t>
  </si>
  <si>
    <t>https://shenasname.ir/</t>
  </si>
  <si>
    <t xml:space="preserve">نسخه ۲ </t>
  </si>
  <si>
    <t>۱۳۹۹/۰۱/۰۲</t>
  </si>
  <si>
    <t>https://shenasname.ir/6505</t>
  </si>
  <si>
    <t>لینک دانلود رایگان  فایل از سایت شناسنامه قانون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</si>
</sst>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52" x14ac:knownFonts="1">
    <font>
      <sz val="11"/>
      <color theme="1"/>
      <name val="Arial"/>
      <family val="2"/>
      <scheme val="minor"/>
    </font>
    <font>
      <b/>
      <sz val="11"/>
      <color theme="1"/>
      <name val="B Nazanin"/>
      <charset val="178"/>
    </font>
    <font>
      <sz val="14"/>
      <color theme="1"/>
      <name val="B Nazanin"/>
      <charset val="178"/>
    </font>
    <font>
      <b/>
      <sz val="11"/>
      <color theme="1"/>
      <name val="B Roya"/>
      <charset val="178"/>
    </font>
    <font>
      <b/>
      <sz val="12"/>
      <color theme="1"/>
      <name val="B Roya"/>
      <charset val="178"/>
    </font>
    <font>
      <b/>
      <sz val="14"/>
      <color rgb="FFFFFF00"/>
      <name val="B Roya"/>
      <charset val="178"/>
    </font>
    <font>
      <u/>
      <sz val="11"/>
      <color theme="10"/>
      <name val="Arial"/>
      <family val="2"/>
      <scheme val="minor"/>
    </font>
    <font>
      <b/>
      <sz val="12"/>
      <color theme="1"/>
      <name val="B Nazanin"/>
      <charset val="178"/>
    </font>
    <font>
      <b/>
      <sz val="14"/>
      <color theme="1"/>
      <name val="Arial"/>
      <family val="2"/>
      <scheme val="minor"/>
    </font>
    <font>
      <b/>
      <sz val="14"/>
      <color theme="1"/>
      <name val="B Nazanin"/>
      <charset val="178"/>
    </font>
    <font>
      <b/>
      <sz val="14"/>
      <color theme="4" tint="-0.499984740745262"/>
      <name val="B Roya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B Roya"/>
      <charset val="178"/>
    </font>
    <font>
      <b/>
      <sz val="14"/>
      <color rgb="FFC00000"/>
      <name val="B Roya"/>
      <charset val="178"/>
    </font>
    <font>
      <sz val="14"/>
      <color rgb="FFC00000"/>
      <name val="B Roya"/>
      <charset val="178"/>
    </font>
    <font>
      <sz val="11"/>
      <color theme="1"/>
      <name val="Arial"/>
      <family val="2"/>
      <scheme val="minor"/>
    </font>
    <font>
      <sz val="11"/>
      <color theme="10"/>
      <name val="Arial"/>
      <family val="2"/>
      <scheme val="minor"/>
    </font>
    <font>
      <b/>
      <sz val="16"/>
      <color theme="1"/>
      <name val="B Roya"/>
      <charset val="178"/>
    </font>
    <font>
      <b/>
      <sz val="14"/>
      <name val="B Roya"/>
      <charset val="178"/>
    </font>
    <font>
      <b/>
      <sz val="16"/>
      <color theme="0"/>
      <name val="B Roya"/>
      <charset val="178"/>
    </font>
    <font>
      <b/>
      <sz val="16"/>
      <name val="B Mitra"/>
      <charset val="178"/>
    </font>
    <font>
      <b/>
      <sz val="10"/>
      <name val="B Roya"/>
      <charset val="178"/>
    </font>
    <font>
      <b/>
      <sz val="14"/>
      <color theme="7" tint="-0.499984740745262"/>
      <name val="B Roya"/>
      <charset val="178"/>
    </font>
    <font>
      <b/>
      <sz val="14"/>
      <color theme="9" tint="-0.499984740745262"/>
      <name val="B Roya"/>
      <charset val="178"/>
    </font>
    <font>
      <b/>
      <sz val="14"/>
      <color theme="6" tint="-0.499984740745262"/>
      <name val="B Roya"/>
      <charset val="178"/>
    </font>
    <font>
      <b/>
      <sz val="14"/>
      <color theme="1"/>
      <name val="B Mitra"/>
      <charset val="178"/>
    </font>
    <font>
      <b/>
      <sz val="24"/>
      <color rgb="FFFF0000"/>
      <name val="IranNastaliq"/>
      <family val="1"/>
    </font>
    <font>
      <b/>
      <sz val="16"/>
      <color rgb="FFFF0000"/>
      <name val="B Mitra"/>
      <charset val="178"/>
    </font>
    <font>
      <b/>
      <sz val="16"/>
      <color theme="8" tint="-0.499984740745262"/>
      <name val="B Mitra"/>
      <charset val="178"/>
    </font>
    <font>
      <b/>
      <sz val="16"/>
      <color theme="8" tint="-0.499984740745262"/>
      <name val="B Roya"/>
      <charset val="178"/>
    </font>
    <font>
      <b/>
      <sz val="24"/>
      <color theme="8" tint="-0.499984740745262"/>
      <name val="IranNastaliq"/>
      <family val="1"/>
    </font>
    <font>
      <b/>
      <sz val="14"/>
      <color theme="8" tint="-0.499984740745262"/>
      <name val="B Mitra"/>
      <charset val="178"/>
    </font>
    <font>
      <b/>
      <sz val="14"/>
      <color theme="10"/>
      <name val="B Mitra"/>
      <charset val="178"/>
    </font>
    <font>
      <b/>
      <sz val="18"/>
      <color theme="1"/>
      <name val="B Nazanin"/>
      <charset val="178"/>
    </font>
    <font>
      <b/>
      <sz val="12"/>
      <name val="B Roya"/>
      <charset val="178"/>
    </font>
    <font>
      <b/>
      <sz val="12"/>
      <name val="B Nazanin"/>
      <charset val="178"/>
    </font>
    <font>
      <b/>
      <sz val="11"/>
      <name val="B Mitra"/>
      <charset val="178"/>
    </font>
    <font>
      <b/>
      <sz val="12"/>
      <color rgb="FFFF0000"/>
      <name val="B Roya"/>
      <charset val="178"/>
    </font>
    <font>
      <b/>
      <sz val="12"/>
      <color rgb="FFFFFF00"/>
      <name val="B Roya"/>
      <charset val="178"/>
    </font>
    <font>
      <b/>
      <sz val="14"/>
      <name val="B Nazanin"/>
      <charset val="178"/>
    </font>
    <font>
      <b/>
      <sz val="14"/>
      <color theme="9" tint="-0.499984740745262"/>
      <name val="B Mitra"/>
      <charset val="178"/>
    </font>
    <font>
      <sz val="9"/>
      <color theme="10"/>
      <name val="B Mitra"/>
      <charset val="178"/>
    </font>
    <font>
      <sz val="10"/>
      <color theme="10"/>
      <name val="B Mitra"/>
      <charset val="178"/>
    </font>
    <font>
      <sz val="11"/>
      <color theme="10"/>
      <name val="Arial"/>
      <family val="2"/>
    </font>
    <font>
      <b/>
      <sz val="9"/>
      <color theme="9" tint="-0.499984740745262"/>
      <name val="B Mitra"/>
      <charset val="178"/>
    </font>
    <font>
      <sz val="48"/>
      <name val="IranNastaliq"/>
      <family val="1"/>
    </font>
    <font>
      <u/>
      <sz val="12"/>
      <color theme="10"/>
      <name val="Arial"/>
      <family val="2"/>
      <scheme val="minor"/>
    </font>
    <font>
      <sz val="11"/>
      <color theme="1"/>
      <name val="B Nazanin"/>
      <charset val="178"/>
    </font>
    <font>
      <b/>
      <sz val="18"/>
      <color theme="9" tint="-0.499984740745262"/>
      <name val="B Roya"/>
      <charset val="178"/>
    </font>
    <font>
      <b/>
      <sz val="16"/>
      <name val="B Roya"/>
      <charset val="178"/>
    </font>
    <font>
      <b/>
      <i/>
      <sz val="10"/>
      <color theme="1"/>
      <name val="B Roya"/>
      <charset val="178"/>
    </font>
    <font>
      <b/>
      <i/>
      <sz val="10"/>
      <color theme="1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7C1D5"/>
        <bgColor theme="4" tint="0.79998168889431442"/>
      </patternFill>
    </fill>
    <fill>
      <patternFill patternType="solid">
        <fgColor rgb="FFD7C1D5"/>
        <bgColor indexed="64"/>
      </patternFill>
    </fill>
    <fill>
      <patternFill patternType="solid">
        <fgColor rgb="FFB24EB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FF00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FFFF00"/>
      </right>
      <top style="medium">
        <color rgb="FFFFFF00"/>
      </top>
      <bottom style="thin">
        <color rgb="FFFFFF00"/>
      </bottom>
      <diagonal/>
    </border>
    <border>
      <left style="medium">
        <color indexed="64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medium">
        <color indexed="64"/>
      </left>
      <right style="thin">
        <color rgb="FFFFFF00"/>
      </right>
      <top style="thin">
        <color rgb="FFFFFF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medium">
        <color indexed="64"/>
      </left>
      <right style="thin">
        <color theme="4" tint="-0.499984740745262"/>
      </right>
      <top style="medium">
        <color indexed="64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indexed="64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indexed="64"/>
      </right>
      <top style="medium">
        <color indexed="64"/>
      </top>
      <bottom style="thin">
        <color theme="4" tint="-0.499984740745262"/>
      </bottom>
      <diagonal/>
    </border>
    <border>
      <left style="medium">
        <color indexed="64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indexed="64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indexed="64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medium">
        <color indexed="64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medium">
        <color indexed="64"/>
      </right>
      <top style="double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double">
        <color theme="4" tint="-0.499984740745262"/>
      </top>
      <bottom style="thin">
        <color theme="4" tint="-0.499984740745262"/>
      </bottom>
      <diagonal/>
    </border>
    <border>
      <left style="medium">
        <color indexed="64"/>
      </left>
      <right style="thin">
        <color theme="4" tint="-0.499984740745262"/>
      </right>
      <top style="double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indexed="64"/>
      </right>
      <top style="thin">
        <color theme="4" tint="-0.499984740745262"/>
      </top>
      <bottom style="double">
        <color theme="4" tint="-0.499984740745262"/>
      </bottom>
      <diagonal/>
    </border>
    <border>
      <left style="thin">
        <color theme="4" tint="-0.499984740745262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double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medium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double">
        <color theme="4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4" tint="-0.499984740745262"/>
      </right>
      <top style="thin">
        <color theme="4" tint="-0.499984740745262"/>
      </top>
      <bottom style="double">
        <color theme="4" tint="-0.499984740745262"/>
      </bottom>
      <diagonal/>
    </border>
    <border>
      <left style="medium">
        <color indexed="64"/>
      </left>
      <right style="thin">
        <color theme="4" tint="-0.499984740745262"/>
      </right>
      <top/>
      <bottom style="medium">
        <color indexed="64"/>
      </bottom>
      <diagonal/>
    </border>
    <border>
      <left style="medium">
        <color indexed="64"/>
      </left>
      <right style="thin">
        <color theme="4" tint="-0.499984740745262"/>
      </right>
      <top style="double">
        <color theme="4" tint="-0.499984740745262"/>
      </top>
      <bottom style="medium">
        <color indexed="64"/>
      </bottom>
      <diagonal/>
    </border>
    <border>
      <left style="thin">
        <color theme="4" tint="-0.499984740745262"/>
      </left>
      <right style="medium">
        <color indexed="64"/>
      </right>
      <top style="double">
        <color theme="4" tint="-0.499984740745262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9">
    <xf numFmtId="0" fontId="0" fillId="0" borderId="0" xfId="0"/>
    <xf numFmtId="3" fontId="1" fillId="2" borderId="1" xfId="0" applyNumberFormat="1" applyFont="1" applyFill="1" applyBorder="1" applyAlignment="1" applyProtection="1">
      <alignment horizontal="right" vertical="center"/>
      <protection hidden="1"/>
    </xf>
    <xf numFmtId="3" fontId="1" fillId="3" borderId="6" xfId="0" applyNumberFormat="1" applyFont="1" applyFill="1" applyBorder="1" applyAlignment="1" applyProtection="1">
      <alignment horizontal="right" vertical="center"/>
      <protection hidden="1"/>
    </xf>
    <xf numFmtId="3" fontId="1" fillId="2" borderId="6" xfId="0" applyNumberFormat="1" applyFont="1" applyFill="1" applyBorder="1" applyAlignment="1" applyProtection="1">
      <alignment horizontal="right" vertical="center"/>
      <protection hidden="1"/>
    </xf>
    <xf numFmtId="3" fontId="1" fillId="2" borderId="9" xfId="0" applyNumberFormat="1" applyFont="1" applyFill="1" applyBorder="1" applyAlignment="1" applyProtection="1">
      <alignment horizontal="right" vertical="center"/>
      <protection hidden="1"/>
    </xf>
    <xf numFmtId="2" fontId="4" fillId="2" borderId="7" xfId="0" applyNumberFormat="1" applyFont="1" applyFill="1" applyBorder="1" applyAlignment="1" applyProtection="1">
      <alignment horizontal="center" vertical="center" readingOrder="2"/>
      <protection hidden="1"/>
    </xf>
    <xf numFmtId="2" fontId="4" fillId="3" borderId="7" xfId="0" applyNumberFormat="1" applyFont="1" applyFill="1" applyBorder="1" applyAlignment="1" applyProtection="1">
      <alignment horizontal="center" vertical="center" readingOrder="2"/>
      <protection hidden="1"/>
    </xf>
    <xf numFmtId="2" fontId="4" fillId="2" borderId="12" xfId="0" applyNumberFormat="1" applyFont="1" applyFill="1" applyBorder="1" applyAlignment="1" applyProtection="1">
      <alignment horizontal="center" vertical="center" readingOrder="2"/>
      <protection hidden="1"/>
    </xf>
    <xf numFmtId="3" fontId="5" fillId="6" borderId="13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5" borderId="5" xfId="0" applyNumberFormat="1" applyFont="1" applyFill="1" applyBorder="1" applyAlignment="1" applyProtection="1">
      <alignment horizontal="center" vertical="center" shrinkToFit="1" readingOrder="2"/>
      <protection hidden="1"/>
    </xf>
    <xf numFmtId="3" fontId="3" fillId="4" borderId="15" xfId="0" applyNumberFormat="1" applyFont="1" applyFill="1" applyBorder="1" applyAlignment="1" applyProtection="1">
      <alignment horizontal="center" vertical="center" shrinkToFit="1" readingOrder="2"/>
      <protection hidden="1"/>
    </xf>
    <xf numFmtId="3" fontId="3" fillId="5" borderId="16" xfId="0" applyNumberFormat="1" applyFont="1" applyFill="1" applyBorder="1" applyAlignment="1" applyProtection="1">
      <alignment horizontal="center" vertical="center" shrinkToFit="1" readingOrder="2"/>
      <protection hidden="1"/>
    </xf>
    <xf numFmtId="3" fontId="3" fillId="4" borderId="16" xfId="0" applyNumberFormat="1" applyFont="1" applyFill="1" applyBorder="1" applyAlignment="1" applyProtection="1">
      <alignment horizontal="center" vertical="center" shrinkToFit="1" readingOrder="2"/>
      <protection hidden="1"/>
    </xf>
    <xf numFmtId="3" fontId="3" fillId="4" borderId="17" xfId="0" applyNumberFormat="1" applyFont="1" applyFill="1" applyBorder="1" applyAlignment="1" applyProtection="1">
      <alignment horizontal="center" vertical="center" shrinkToFit="1" readingOrder="2"/>
      <protection hidden="1"/>
    </xf>
    <xf numFmtId="3" fontId="3" fillId="4" borderId="0" xfId="0" applyNumberFormat="1" applyFont="1" applyFill="1" applyAlignment="1" applyProtection="1">
      <alignment horizontal="center" vertical="center" shrinkToFit="1" readingOrder="2"/>
      <protection hidden="1"/>
    </xf>
    <xf numFmtId="1" fontId="4" fillId="5" borderId="5" xfId="0" applyNumberFormat="1" applyFont="1" applyFill="1" applyBorder="1" applyAlignment="1" applyProtection="1">
      <alignment horizontal="center" vertical="center" shrinkToFit="1" readingOrder="2"/>
      <protection hidden="1"/>
    </xf>
    <xf numFmtId="3" fontId="5" fillId="7" borderId="0" xfId="0" applyNumberFormat="1" applyFont="1" applyFill="1" applyAlignment="1" applyProtection="1">
      <alignment vertical="center" shrinkToFit="1" readingOrder="2"/>
      <protection hidden="1"/>
    </xf>
    <xf numFmtId="3" fontId="4" fillId="7" borderId="0" xfId="0" applyNumberFormat="1" applyFont="1" applyFill="1" applyAlignment="1" applyProtection="1">
      <alignment horizontal="center" vertical="center" shrinkToFit="1" readingOrder="2"/>
      <protection hidden="1"/>
    </xf>
    <xf numFmtId="0" fontId="0" fillId="7" borderId="0" xfId="0" applyFill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Alignment="1" applyProtection="1">
      <alignment horizontal="center" vertical="center"/>
      <protection hidden="1"/>
    </xf>
    <xf numFmtId="0" fontId="7" fillId="7" borderId="18" xfId="0" applyFont="1" applyFill="1" applyBorder="1" applyAlignment="1" applyProtection="1">
      <alignment shrinkToFit="1"/>
      <protection hidden="1"/>
    </xf>
    <xf numFmtId="0" fontId="7" fillId="7" borderId="0" xfId="0" applyFont="1" applyFill="1" applyAlignment="1" applyProtection="1">
      <alignment shrinkToFit="1"/>
      <protection hidden="1"/>
    </xf>
    <xf numFmtId="0" fontId="0" fillId="0" borderId="0" xfId="0" applyAlignment="1" applyProtection="1">
      <alignment shrinkToFit="1"/>
      <protection hidden="1"/>
    </xf>
    <xf numFmtId="0" fontId="0" fillId="7" borderId="0" xfId="0" applyFill="1" applyAlignment="1" applyProtection="1">
      <alignment shrinkToFit="1"/>
      <protection hidden="1"/>
    </xf>
    <xf numFmtId="0" fontId="8" fillId="7" borderId="0" xfId="0" applyFont="1" applyFill="1" applyAlignment="1" applyProtection="1">
      <alignment shrinkToFit="1"/>
      <protection hidden="1"/>
    </xf>
    <xf numFmtId="4" fontId="2" fillId="0" borderId="2" xfId="0" applyNumberFormat="1" applyFont="1" applyBorder="1" applyAlignment="1" applyProtection="1">
      <alignment horizontal="center"/>
      <protection hidden="1"/>
    </xf>
    <xf numFmtId="4" fontId="2" fillId="0" borderId="3" xfId="0" applyNumberFormat="1" applyFont="1" applyBorder="1" applyAlignment="1" applyProtection="1">
      <alignment horizontal="center"/>
      <protection hidden="1"/>
    </xf>
    <xf numFmtId="4" fontId="2" fillId="0" borderId="7" xfId="0" applyNumberFormat="1" applyFont="1" applyBorder="1" applyAlignment="1" applyProtection="1">
      <alignment horizontal="center"/>
      <protection hidden="1"/>
    </xf>
    <xf numFmtId="4" fontId="2" fillId="0" borderId="8" xfId="0" applyNumberFormat="1" applyFont="1" applyBorder="1" applyAlignment="1" applyProtection="1">
      <alignment horizontal="center"/>
      <protection hidden="1"/>
    </xf>
    <xf numFmtId="4" fontId="2" fillId="0" borderId="10" xfId="0" applyNumberFormat="1" applyFont="1" applyBorder="1" applyAlignment="1" applyProtection="1">
      <alignment horizontal="center"/>
      <protection hidden="1"/>
    </xf>
    <xf numFmtId="4" fontId="2" fillId="0" borderId="0" xfId="0" applyNumberFormat="1" applyFont="1" applyAlignment="1" applyProtection="1">
      <alignment horizontal="center"/>
      <protection hidden="1"/>
    </xf>
    <xf numFmtId="164" fontId="2" fillId="0" borderId="2" xfId="0" applyNumberFormat="1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164" fontId="2" fillId="0" borderId="7" xfId="0" applyNumberFormat="1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164" fontId="2" fillId="0" borderId="10" xfId="0" applyNumberFormat="1" applyFont="1" applyBorder="1" applyAlignment="1" applyProtection="1">
      <alignment horizontal="center"/>
      <protection hidden="1"/>
    </xf>
    <xf numFmtId="0" fontId="2" fillId="0" borderId="10" xfId="0" applyFont="1" applyBorder="1" applyAlignment="1" applyProtection="1">
      <alignment horizontal="center"/>
      <protection hidden="1"/>
    </xf>
    <xf numFmtId="0" fontId="2" fillId="0" borderId="11" xfId="0" applyFont="1" applyBorder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7" xfId="0" applyFont="1" applyBorder="1" applyAlignment="1" applyProtection="1">
      <alignment horizontal="center" vertical="center"/>
      <protection hidden="1"/>
    </xf>
    <xf numFmtId="3" fontId="11" fillId="0" borderId="7" xfId="0" applyNumberFormat="1" applyFont="1" applyBorder="1" applyAlignment="1" applyProtection="1">
      <alignment horizontal="center" vertical="center"/>
      <protection hidden="1"/>
    </xf>
    <xf numFmtId="3" fontId="0" fillId="7" borderId="0" xfId="0" applyNumberFormat="1" applyFill="1" applyAlignment="1" applyProtection="1">
      <alignment horizontal="center" vertical="center"/>
      <protection hidden="1"/>
    </xf>
    <xf numFmtId="0" fontId="3" fillId="7" borderId="0" xfId="0" applyFont="1" applyFill="1" applyProtection="1"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16" fillId="7" borderId="0" xfId="1" applyFont="1" applyFill="1" applyAlignment="1" applyProtection="1">
      <alignment horizontal="center" vertical="top" shrinkToFit="1"/>
      <protection hidden="1"/>
    </xf>
    <xf numFmtId="0" fontId="15" fillId="7" borderId="0" xfId="0" applyFont="1" applyFill="1" applyAlignment="1" applyProtection="1">
      <alignment horizontal="center" shrinkToFit="1"/>
      <protection hidden="1"/>
    </xf>
    <xf numFmtId="0" fontId="16" fillId="7" borderId="0" xfId="1" applyFont="1" applyFill="1" applyBorder="1" applyAlignment="1" applyProtection="1">
      <alignment horizontal="center" vertical="top" shrinkToFit="1"/>
      <protection hidden="1"/>
    </xf>
    <xf numFmtId="3" fontId="6" fillId="0" borderId="7" xfId="1" applyNumberFormat="1" applyBorder="1" applyAlignment="1" applyProtection="1">
      <alignment horizontal="center" vertical="center" shrinkToFit="1"/>
      <protection hidden="1"/>
    </xf>
    <xf numFmtId="3" fontId="0" fillId="0" borderId="7" xfId="0" applyNumberForma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4" fontId="0" fillId="0" borderId="0" xfId="0" applyNumberFormat="1" applyProtection="1">
      <protection hidden="1"/>
    </xf>
    <xf numFmtId="4" fontId="5" fillId="6" borderId="13" xfId="0" applyNumberFormat="1" applyFont="1" applyFill="1" applyBorder="1" applyAlignment="1" applyProtection="1">
      <alignment horizontal="center" vertical="center" shrinkToFit="1" readingOrder="2"/>
      <protection hidden="1"/>
    </xf>
    <xf numFmtId="3" fontId="13" fillId="12" borderId="36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14" borderId="30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14" borderId="29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14" borderId="19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14" borderId="26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14" borderId="21" xfId="0" applyNumberFormat="1" applyFont="1" applyFill="1" applyBorder="1" applyAlignment="1" applyProtection="1">
      <alignment horizontal="center" vertical="center" shrinkToFit="1" readingOrder="2"/>
      <protection hidden="1"/>
    </xf>
    <xf numFmtId="3" fontId="13" fillId="3" borderId="36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18" borderId="30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18" borderId="29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18" borderId="19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18" borderId="26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18" borderId="21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19" borderId="30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19" borderId="29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19" borderId="19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19" borderId="26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19" borderId="21" xfId="0" applyNumberFormat="1" applyFont="1" applyFill="1" applyBorder="1" applyAlignment="1" applyProtection="1">
      <alignment horizontal="center" vertical="center" shrinkToFit="1" readingOrder="2"/>
      <protection hidden="1"/>
    </xf>
    <xf numFmtId="3" fontId="12" fillId="13" borderId="14" xfId="0" applyNumberFormat="1" applyFont="1" applyFill="1" applyBorder="1" applyAlignment="1" applyProtection="1">
      <alignment horizontal="center" vertical="center" shrinkToFit="1" readingOrder="2"/>
      <protection hidden="1"/>
    </xf>
    <xf numFmtId="3" fontId="12" fillId="20" borderId="14" xfId="0" applyNumberFormat="1" applyFont="1" applyFill="1" applyBorder="1" applyAlignment="1" applyProtection="1">
      <alignment horizontal="center" vertical="center" shrinkToFit="1" readingOrder="2"/>
      <protection hidden="1"/>
    </xf>
    <xf numFmtId="3" fontId="12" fillId="17" borderId="14" xfId="0" applyNumberFormat="1" applyFont="1" applyFill="1" applyBorder="1" applyAlignment="1" applyProtection="1">
      <alignment horizontal="center" vertical="center" shrinkToFit="1" readingOrder="2"/>
      <protection hidden="1"/>
    </xf>
    <xf numFmtId="3" fontId="13" fillId="16" borderId="39" xfId="0" applyNumberFormat="1" applyFont="1" applyFill="1" applyBorder="1" applyAlignment="1" applyProtection="1">
      <alignment horizontal="center" vertical="center" shrinkToFit="1" readingOrder="2"/>
      <protection hidden="1"/>
    </xf>
    <xf numFmtId="3" fontId="13" fillId="16" borderId="36" xfId="0" applyNumberFormat="1" applyFont="1" applyFill="1" applyBorder="1" applyAlignment="1" applyProtection="1">
      <alignment horizontal="center" vertical="center" shrinkToFit="1" readingOrder="2"/>
      <protection hidden="1"/>
    </xf>
    <xf numFmtId="3" fontId="13" fillId="16" borderId="40" xfId="0" applyNumberFormat="1" applyFont="1" applyFill="1" applyBorder="1" applyAlignment="1" applyProtection="1">
      <alignment horizontal="center" vertical="center" shrinkToFit="1" readingOrder="2"/>
      <protection hidden="1"/>
    </xf>
    <xf numFmtId="3" fontId="13" fillId="3" borderId="39" xfId="0" applyNumberFormat="1" applyFont="1" applyFill="1" applyBorder="1" applyAlignment="1" applyProtection="1">
      <alignment horizontal="center" vertical="center" shrinkToFit="1" readingOrder="2"/>
      <protection hidden="1"/>
    </xf>
    <xf numFmtId="3" fontId="13" fillId="3" borderId="40" xfId="0" applyNumberFormat="1" applyFont="1" applyFill="1" applyBorder="1" applyAlignment="1" applyProtection="1">
      <alignment horizontal="center" vertical="center" shrinkToFit="1" readingOrder="2"/>
      <protection hidden="1"/>
    </xf>
    <xf numFmtId="1" fontId="4" fillId="19" borderId="31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19" borderId="20" xfId="0" applyNumberFormat="1" applyFont="1" applyFill="1" applyBorder="1" applyAlignment="1" applyProtection="1">
      <alignment horizontal="center" vertical="center" shrinkToFit="1" readingOrder="2"/>
      <protection hidden="1"/>
    </xf>
    <xf numFmtId="1" fontId="4" fillId="19" borderId="27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19" borderId="28" xfId="0" applyNumberFormat="1" applyFont="1" applyFill="1" applyBorder="1" applyAlignment="1" applyProtection="1">
      <alignment horizontal="center" vertical="center" shrinkToFit="1" readingOrder="2"/>
      <protection hidden="1"/>
    </xf>
    <xf numFmtId="1" fontId="4" fillId="18" borderId="31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18" borderId="20" xfId="0" applyNumberFormat="1" applyFont="1" applyFill="1" applyBorder="1" applyAlignment="1" applyProtection="1">
      <alignment horizontal="center" vertical="center" shrinkToFit="1" readingOrder="2"/>
      <protection hidden="1"/>
    </xf>
    <xf numFmtId="1" fontId="4" fillId="18" borderId="25" xfId="0" applyNumberFormat="1" applyFont="1" applyFill="1" applyBorder="1" applyAlignment="1" applyProtection="1">
      <alignment horizontal="center" vertical="center" shrinkToFit="1" readingOrder="2"/>
      <protection hidden="1"/>
    </xf>
    <xf numFmtId="1" fontId="4" fillId="18" borderId="27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18" borderId="28" xfId="0" applyNumberFormat="1" applyFont="1" applyFill="1" applyBorder="1" applyAlignment="1" applyProtection="1">
      <alignment horizontal="center" vertical="center" shrinkToFit="1" readingOrder="2"/>
      <protection hidden="1"/>
    </xf>
    <xf numFmtId="3" fontId="13" fillId="12" borderId="38" xfId="0" applyNumberFormat="1" applyFont="1" applyFill="1" applyBorder="1" applyAlignment="1" applyProtection="1">
      <alignment horizontal="center" vertical="center" shrinkToFit="1" readingOrder="2"/>
      <protection hidden="1"/>
    </xf>
    <xf numFmtId="0" fontId="14" fillId="12" borderId="35" xfId="0" applyFont="1" applyFill="1" applyBorder="1" applyAlignment="1" applyProtection="1">
      <alignment horizontal="center" shrinkToFit="1" readingOrder="2"/>
      <protection hidden="1"/>
    </xf>
    <xf numFmtId="3" fontId="13" fillId="12" borderId="33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14" borderId="31" xfId="0" applyNumberFormat="1" applyFont="1" applyFill="1" applyBorder="1" applyAlignment="1" applyProtection="1">
      <alignment horizontal="center" vertical="center" shrinkToFit="1" readingOrder="2"/>
      <protection hidden="1"/>
    </xf>
    <xf numFmtId="1" fontId="4" fillId="14" borderId="30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15" borderId="25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15" borderId="19" xfId="0" applyNumberFormat="1" applyFont="1" applyFill="1" applyBorder="1" applyAlignment="1" applyProtection="1">
      <alignment horizontal="center" vertical="center" shrinkToFit="1" readingOrder="2"/>
      <protection hidden="1"/>
    </xf>
    <xf numFmtId="1" fontId="4" fillId="14" borderId="19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15" borderId="26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14" borderId="25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14" borderId="37" xfId="0" applyNumberFormat="1" applyFont="1" applyFill="1" applyBorder="1" applyAlignment="1" applyProtection="1">
      <alignment horizontal="center" vertical="center" shrinkToFit="1" readingOrder="2"/>
      <protection hidden="1"/>
    </xf>
    <xf numFmtId="1" fontId="4" fillId="14" borderId="34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14" borderId="32" xfId="0" applyNumberFormat="1" applyFont="1" applyFill="1" applyBorder="1" applyAlignment="1" applyProtection="1">
      <alignment horizontal="center" vertical="center" shrinkToFit="1" readingOrder="2"/>
      <protection hidden="1"/>
    </xf>
    <xf numFmtId="0" fontId="18" fillId="3" borderId="27" xfId="0" applyFont="1" applyFill="1" applyBorder="1" applyAlignment="1" applyProtection="1">
      <alignment horizontal="center" vertical="center" shrinkToFit="1" readingOrder="2"/>
      <protection hidden="1"/>
    </xf>
    <xf numFmtId="0" fontId="18" fillId="3" borderId="21" xfId="0" applyFont="1" applyFill="1" applyBorder="1" applyAlignment="1" applyProtection="1">
      <alignment horizontal="center" vertical="center" wrapText="1" readingOrder="2"/>
      <protection hidden="1"/>
    </xf>
    <xf numFmtId="0" fontId="18" fillId="3" borderId="34" xfId="0" applyFont="1" applyFill="1" applyBorder="1" applyAlignment="1" applyProtection="1">
      <alignment horizontal="center" vertical="center" wrapText="1" readingOrder="2"/>
      <protection hidden="1"/>
    </xf>
    <xf numFmtId="0" fontId="18" fillId="3" borderId="28" xfId="0" applyFont="1" applyFill="1" applyBorder="1" applyAlignment="1" applyProtection="1">
      <alignment horizontal="center" vertical="center" wrapText="1" readingOrder="2"/>
      <protection hidden="1"/>
    </xf>
    <xf numFmtId="0" fontId="18" fillId="12" borderId="27" xfId="0" applyFont="1" applyFill="1" applyBorder="1" applyAlignment="1" applyProtection="1">
      <alignment horizontal="center" vertical="center" shrinkToFit="1" readingOrder="2"/>
      <protection hidden="1"/>
    </xf>
    <xf numFmtId="0" fontId="18" fillId="12" borderId="21" xfId="0" applyFont="1" applyFill="1" applyBorder="1" applyAlignment="1" applyProtection="1">
      <alignment horizontal="center" vertical="center" wrapText="1" readingOrder="2"/>
      <protection hidden="1"/>
    </xf>
    <xf numFmtId="0" fontId="18" fillId="12" borderId="28" xfId="0" applyFont="1" applyFill="1" applyBorder="1" applyAlignment="1" applyProtection="1">
      <alignment horizontal="center" vertical="center" wrapText="1" readingOrder="2"/>
      <protection hidden="1"/>
    </xf>
    <xf numFmtId="0" fontId="18" fillId="16" borderId="27" xfId="0" applyFont="1" applyFill="1" applyBorder="1" applyAlignment="1" applyProtection="1">
      <alignment horizontal="center" vertical="center" shrinkToFit="1" readingOrder="2"/>
      <protection hidden="1"/>
    </xf>
    <xf numFmtId="0" fontId="18" fillId="16" borderId="21" xfId="0" applyFont="1" applyFill="1" applyBorder="1" applyAlignment="1" applyProtection="1">
      <alignment horizontal="center" vertical="center" wrapText="1" readingOrder="2"/>
      <protection hidden="1"/>
    </xf>
    <xf numFmtId="0" fontId="18" fillId="16" borderId="34" xfId="0" applyFont="1" applyFill="1" applyBorder="1" applyAlignment="1" applyProtection="1">
      <alignment horizontal="center" vertical="center" wrapText="1" readingOrder="2"/>
      <protection hidden="1"/>
    </xf>
    <xf numFmtId="0" fontId="18" fillId="16" borderId="28" xfId="0" applyFont="1" applyFill="1" applyBorder="1" applyAlignment="1" applyProtection="1">
      <alignment horizontal="center" vertical="center" wrapText="1" readingOrder="2"/>
      <protection hidden="1"/>
    </xf>
    <xf numFmtId="0" fontId="19" fillId="21" borderId="4" xfId="0" applyFont="1" applyFill="1" applyBorder="1" applyAlignment="1" applyProtection="1">
      <alignment horizontal="center" vertical="center" wrapText="1" readingOrder="2"/>
      <protection hidden="1"/>
    </xf>
    <xf numFmtId="3" fontId="25" fillId="8" borderId="4" xfId="0" applyNumberFormat="1" applyFont="1" applyFill="1" applyBorder="1" applyAlignment="1" applyProtection="1">
      <alignment horizontal="center" vertical="center" shrinkToFit="1" readingOrder="2"/>
      <protection hidden="1"/>
    </xf>
    <xf numFmtId="0" fontId="23" fillId="7" borderId="0" xfId="0" applyFont="1" applyFill="1" applyAlignment="1" applyProtection="1">
      <alignment horizontal="center" vertical="center" textRotation="90" shrinkToFit="1" readingOrder="2"/>
      <protection hidden="1"/>
    </xf>
    <xf numFmtId="0" fontId="6" fillId="7" borderId="0" xfId="1" applyFill="1" applyProtection="1">
      <protection hidden="1"/>
    </xf>
    <xf numFmtId="3" fontId="13" fillId="7" borderId="0" xfId="0" applyNumberFormat="1" applyFont="1" applyFill="1" applyBorder="1" applyAlignment="1" applyProtection="1">
      <alignment horizontal="center" vertical="center" shrinkToFit="1" readingOrder="2"/>
      <protection hidden="1"/>
    </xf>
    <xf numFmtId="0" fontId="14" fillId="7" borderId="0" xfId="0" applyFont="1" applyFill="1" applyBorder="1" applyAlignment="1" applyProtection="1">
      <alignment horizontal="center" shrinkToFit="1" readingOrder="2"/>
      <protection hidden="1"/>
    </xf>
    <xf numFmtId="0" fontId="26" fillId="7" borderId="0" xfId="0" applyFont="1" applyFill="1" applyAlignment="1" applyProtection="1">
      <alignment vertical="center"/>
      <protection hidden="1"/>
    </xf>
    <xf numFmtId="0" fontId="6" fillId="7" borderId="0" xfId="1" applyFill="1" applyAlignment="1" applyProtection="1">
      <alignment vertical="top"/>
      <protection hidden="1"/>
    </xf>
    <xf numFmtId="0" fontId="27" fillId="7" borderId="41" xfId="0" applyFont="1" applyFill="1" applyBorder="1" applyAlignment="1" applyProtection="1">
      <alignment vertical="center"/>
      <protection hidden="1"/>
    </xf>
    <xf numFmtId="0" fontId="27" fillId="7" borderId="42" xfId="0" applyFont="1" applyFill="1" applyBorder="1" applyAlignment="1" applyProtection="1">
      <alignment vertical="center"/>
      <protection hidden="1"/>
    </xf>
    <xf numFmtId="0" fontId="28" fillId="7" borderId="0" xfId="0" applyFont="1" applyFill="1" applyAlignment="1" applyProtection="1">
      <alignment vertical="center"/>
      <protection hidden="1"/>
    </xf>
    <xf numFmtId="0" fontId="30" fillId="7" borderId="0" xfId="0" applyFont="1" applyFill="1" applyAlignment="1" applyProtection="1">
      <alignment vertical="center"/>
      <protection hidden="1"/>
    </xf>
    <xf numFmtId="0" fontId="0" fillId="7" borderId="0" xfId="0" applyFill="1" applyBorder="1" applyProtection="1">
      <protection hidden="1"/>
    </xf>
    <xf numFmtId="3" fontId="12" fillId="19" borderId="5" xfId="0" applyNumberFormat="1" applyFont="1" applyFill="1" applyBorder="1" applyAlignment="1" applyProtection="1">
      <alignment horizontal="center" vertical="center" shrinkToFit="1" readingOrder="2"/>
      <protection hidden="1"/>
    </xf>
    <xf numFmtId="3" fontId="12" fillId="14" borderId="5" xfId="0" applyNumberFormat="1" applyFont="1" applyFill="1" applyBorder="1" applyAlignment="1" applyProtection="1">
      <alignment horizontal="center" vertical="center" shrinkToFit="1" readingOrder="2"/>
      <protection hidden="1"/>
    </xf>
    <xf numFmtId="3" fontId="12" fillId="18" borderId="5" xfId="0" applyNumberFormat="1" applyFont="1" applyFill="1" applyBorder="1" applyAlignment="1" applyProtection="1">
      <alignment horizontal="center" vertical="center" shrinkToFit="1" readingOrder="2"/>
      <protection hidden="1"/>
    </xf>
    <xf numFmtId="0" fontId="25" fillId="17" borderId="4" xfId="0" applyFont="1" applyFill="1" applyBorder="1" applyAlignment="1" applyProtection="1">
      <alignment horizontal="center" vertical="center" wrapText="1" readingOrder="2"/>
      <protection hidden="1"/>
    </xf>
    <xf numFmtId="0" fontId="35" fillId="23" borderId="45" xfId="1" applyFont="1" applyFill="1" applyBorder="1" applyAlignment="1" applyProtection="1">
      <alignment horizontal="center" vertical="center" wrapText="1" readingOrder="2"/>
      <protection hidden="1"/>
    </xf>
    <xf numFmtId="0" fontId="36" fillId="7" borderId="0" xfId="1" applyFont="1" applyFill="1" applyBorder="1" applyAlignment="1" applyProtection="1">
      <alignment vertical="center" wrapText="1" shrinkToFit="1"/>
      <protection hidden="1"/>
    </xf>
    <xf numFmtId="3" fontId="12" fillId="10" borderId="5" xfId="0" applyNumberFormat="1" applyFont="1" applyFill="1" applyBorder="1" applyAlignment="1" applyProtection="1">
      <alignment horizontal="center" vertical="center" shrinkToFit="1" readingOrder="2"/>
      <protection locked="0" hidden="1"/>
    </xf>
    <xf numFmtId="0" fontId="0" fillId="7" borderId="0" xfId="0" applyFill="1" applyAlignment="1" applyProtection="1">
      <alignment horizontal="center" vertical="center"/>
      <protection hidden="1"/>
    </xf>
    <xf numFmtId="0" fontId="9" fillId="7" borderId="0" xfId="0" applyFont="1" applyFill="1" applyAlignment="1" applyProtection="1">
      <alignment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7" borderId="0" xfId="0" applyFill="1" applyBorder="1" applyAlignment="1" applyProtection="1">
      <alignment horizontal="center" vertical="center"/>
      <protection hidden="1"/>
    </xf>
    <xf numFmtId="3" fontId="17" fillId="9" borderId="5" xfId="0" applyNumberFormat="1" applyFont="1" applyFill="1" applyBorder="1" applyAlignment="1" applyProtection="1">
      <alignment horizontal="center" vertical="center"/>
    </xf>
    <xf numFmtId="3" fontId="17" fillId="10" borderId="5" xfId="0" applyNumberFormat="1" applyFont="1" applyFill="1" applyBorder="1" applyAlignment="1" applyProtection="1">
      <alignment horizontal="center" vertical="center"/>
      <protection locked="0" hidden="1"/>
    </xf>
    <xf numFmtId="3" fontId="4" fillId="11" borderId="25" xfId="0" applyNumberFormat="1" applyFont="1" applyFill="1" applyBorder="1" applyAlignment="1" applyProtection="1">
      <alignment horizontal="center" vertical="center" shrinkToFit="1" readingOrder="2"/>
      <protection hidden="1"/>
    </xf>
    <xf numFmtId="3" fontId="4" fillId="19" borderId="25" xfId="0" applyNumberFormat="1" applyFont="1" applyFill="1" applyBorder="1" applyAlignment="1" applyProtection="1">
      <alignment horizontal="center" vertical="center" shrinkToFit="1" readingOrder="2"/>
      <protection hidden="1"/>
    </xf>
    <xf numFmtId="0" fontId="39" fillId="23" borderId="45" xfId="1" applyFont="1" applyFill="1" applyBorder="1" applyAlignment="1" applyProtection="1">
      <alignment horizontal="center" vertical="center" wrapText="1" readingOrder="2"/>
      <protection hidden="1"/>
    </xf>
    <xf numFmtId="0" fontId="4" fillId="7" borderId="0" xfId="0" applyFont="1" applyFill="1" applyAlignment="1" applyProtection="1">
      <alignment horizontal="left" vertical="center"/>
      <protection hidden="1"/>
    </xf>
    <xf numFmtId="0" fontId="4" fillId="7" borderId="0" xfId="0" applyFont="1" applyFill="1" applyProtection="1">
      <protection hidden="1"/>
    </xf>
    <xf numFmtId="0" fontId="47" fillId="7" borderId="0" xfId="0" applyFont="1" applyFill="1" applyAlignment="1" applyProtection="1">
      <alignment horizontal="center" vertical="center" readingOrder="2"/>
      <protection hidden="1"/>
    </xf>
    <xf numFmtId="0" fontId="47" fillId="0" borderId="0" xfId="0" applyFont="1" applyAlignment="1" applyProtection="1">
      <alignment horizontal="center" vertical="center" readingOrder="2"/>
      <protection hidden="1"/>
    </xf>
    <xf numFmtId="0" fontId="49" fillId="24" borderId="4" xfId="0" applyFont="1" applyFill="1" applyBorder="1" applyAlignment="1" applyProtection="1">
      <alignment horizontal="center" vertical="center" readingOrder="2"/>
      <protection hidden="1"/>
    </xf>
    <xf numFmtId="0" fontId="49" fillId="24" borderId="46" xfId="0" applyFont="1" applyFill="1" applyBorder="1" applyAlignment="1" applyProtection="1">
      <alignment horizontal="center" vertical="center" readingOrder="2"/>
      <protection hidden="1"/>
    </xf>
    <xf numFmtId="0" fontId="49" fillId="24" borderId="46" xfId="0" applyFont="1" applyFill="1" applyBorder="1" applyAlignment="1" applyProtection="1">
      <alignment horizontal="center" vertical="center" wrapText="1" readingOrder="2"/>
      <protection hidden="1"/>
    </xf>
    <xf numFmtId="0" fontId="49" fillId="24" borderId="5" xfId="0" applyFont="1" applyFill="1" applyBorder="1" applyAlignment="1" applyProtection="1">
      <alignment horizontal="center" vertical="center" wrapText="1" readingOrder="2"/>
      <protection hidden="1"/>
    </xf>
    <xf numFmtId="0" fontId="4" fillId="7" borderId="4" xfId="0" applyFont="1" applyFill="1" applyBorder="1" applyAlignment="1" applyProtection="1">
      <alignment horizontal="center" vertical="center" readingOrder="2"/>
      <protection hidden="1"/>
    </xf>
    <xf numFmtId="0" fontId="4" fillId="7" borderId="46" xfId="0" applyFont="1" applyFill="1" applyBorder="1" applyAlignment="1" applyProtection="1">
      <alignment horizontal="center" vertical="center" readingOrder="2"/>
      <protection hidden="1"/>
    </xf>
    <xf numFmtId="3" fontId="4" fillId="7" borderId="46" xfId="0" applyNumberFormat="1" applyFont="1" applyFill="1" applyBorder="1" applyAlignment="1" applyProtection="1">
      <alignment horizontal="center" vertical="center" readingOrder="2"/>
      <protection hidden="1"/>
    </xf>
    <xf numFmtId="1" fontId="4" fillId="7" borderId="46" xfId="0" applyNumberFormat="1" applyFont="1" applyFill="1" applyBorder="1" applyAlignment="1" applyProtection="1">
      <alignment horizontal="center" vertical="center" readingOrder="2"/>
      <protection hidden="1"/>
    </xf>
    <xf numFmtId="3" fontId="4" fillId="7" borderId="5" xfId="0" applyNumberFormat="1" applyFont="1" applyFill="1" applyBorder="1" applyAlignment="1" applyProtection="1">
      <alignment horizontal="center" vertical="center" readingOrder="2"/>
      <protection hidden="1"/>
    </xf>
    <xf numFmtId="3" fontId="4" fillId="11" borderId="2" xfId="0" applyNumberFormat="1" applyFont="1" applyFill="1" applyBorder="1" applyAlignment="1" applyProtection="1">
      <alignment horizontal="center" vertical="center" readingOrder="2"/>
      <protection hidden="1"/>
    </xf>
    <xf numFmtId="1" fontId="4" fillId="11" borderId="2" xfId="0" applyNumberFormat="1" applyFont="1" applyFill="1" applyBorder="1" applyAlignment="1" applyProtection="1">
      <alignment horizontal="center" vertical="center" readingOrder="2"/>
      <protection hidden="1"/>
    </xf>
    <xf numFmtId="3" fontId="4" fillId="11" borderId="10" xfId="0" applyNumberFormat="1" applyFont="1" applyFill="1" applyBorder="1" applyAlignment="1" applyProtection="1">
      <alignment horizontal="center" vertical="center" readingOrder="2"/>
      <protection hidden="1"/>
    </xf>
    <xf numFmtId="1" fontId="4" fillId="11" borderId="10" xfId="0" applyNumberFormat="1" applyFont="1" applyFill="1" applyBorder="1" applyAlignment="1" applyProtection="1">
      <alignment horizontal="center" vertical="center" readingOrder="2"/>
      <protection hidden="1"/>
    </xf>
    <xf numFmtId="3" fontId="4" fillId="3" borderId="2" xfId="0" applyNumberFormat="1" applyFont="1" applyFill="1" applyBorder="1" applyAlignment="1" applyProtection="1">
      <alignment horizontal="center" vertical="center" readingOrder="2"/>
      <protection hidden="1"/>
    </xf>
    <xf numFmtId="1" fontId="4" fillId="3" borderId="2" xfId="0" applyNumberFormat="1" applyFont="1" applyFill="1" applyBorder="1" applyAlignment="1" applyProtection="1">
      <alignment horizontal="center" vertical="center" readingOrder="2"/>
      <protection hidden="1"/>
    </xf>
    <xf numFmtId="3" fontId="4" fillId="3" borderId="7" xfId="0" applyNumberFormat="1" applyFont="1" applyFill="1" applyBorder="1" applyAlignment="1" applyProtection="1">
      <alignment horizontal="center" vertical="center" readingOrder="2"/>
      <protection hidden="1"/>
    </xf>
    <xf numFmtId="1" fontId="4" fillId="3" borderId="7" xfId="0" applyNumberFormat="1" applyFont="1" applyFill="1" applyBorder="1" applyAlignment="1" applyProtection="1">
      <alignment horizontal="center" vertical="center" readingOrder="2"/>
      <protection hidden="1"/>
    </xf>
    <xf numFmtId="3" fontId="4" fillId="3" borderId="10" xfId="0" applyNumberFormat="1" applyFont="1" applyFill="1" applyBorder="1" applyAlignment="1" applyProtection="1">
      <alignment horizontal="center" vertical="center" readingOrder="2"/>
      <protection hidden="1"/>
    </xf>
    <xf numFmtId="1" fontId="4" fillId="3" borderId="10" xfId="0" applyNumberFormat="1" applyFont="1" applyFill="1" applyBorder="1" applyAlignment="1" applyProtection="1">
      <alignment horizontal="center" vertical="center" readingOrder="2"/>
      <protection hidden="1"/>
    </xf>
    <xf numFmtId="3" fontId="4" fillId="17" borderId="2" xfId="0" applyNumberFormat="1" applyFont="1" applyFill="1" applyBorder="1" applyAlignment="1" applyProtection="1">
      <alignment horizontal="center" vertical="center" readingOrder="2"/>
      <protection hidden="1"/>
    </xf>
    <xf numFmtId="1" fontId="4" fillId="17" borderId="2" xfId="0" applyNumberFormat="1" applyFont="1" applyFill="1" applyBorder="1" applyAlignment="1" applyProtection="1">
      <alignment horizontal="center" vertical="center" readingOrder="2"/>
      <protection hidden="1"/>
    </xf>
    <xf numFmtId="3" fontId="4" fillId="17" borderId="7" xfId="0" applyNumberFormat="1" applyFont="1" applyFill="1" applyBorder="1" applyAlignment="1" applyProtection="1">
      <alignment horizontal="center" vertical="center" readingOrder="2"/>
      <protection hidden="1"/>
    </xf>
    <xf numFmtId="1" fontId="4" fillId="17" borderId="7" xfId="0" applyNumberFormat="1" applyFont="1" applyFill="1" applyBorder="1" applyAlignment="1" applyProtection="1">
      <alignment horizontal="center" vertical="center" readingOrder="2"/>
      <protection hidden="1"/>
    </xf>
    <xf numFmtId="3" fontId="4" fillId="17" borderId="12" xfId="0" applyNumberFormat="1" applyFont="1" applyFill="1" applyBorder="1" applyAlignment="1" applyProtection="1">
      <alignment horizontal="center" vertical="center" readingOrder="2"/>
      <protection hidden="1"/>
    </xf>
    <xf numFmtId="1" fontId="4" fillId="17" borderId="12" xfId="0" applyNumberFormat="1" applyFont="1" applyFill="1" applyBorder="1" applyAlignment="1" applyProtection="1">
      <alignment horizontal="center" vertical="center" readingOrder="2"/>
      <protection hidden="1"/>
    </xf>
    <xf numFmtId="3" fontId="4" fillId="25" borderId="2" xfId="0" applyNumberFormat="1" applyFont="1" applyFill="1" applyBorder="1" applyAlignment="1" applyProtection="1">
      <alignment horizontal="center" vertical="center" readingOrder="2"/>
      <protection hidden="1"/>
    </xf>
    <xf numFmtId="1" fontId="4" fillId="25" borderId="2" xfId="0" applyNumberFormat="1" applyFont="1" applyFill="1" applyBorder="1" applyAlignment="1" applyProtection="1">
      <alignment horizontal="center" vertical="center" readingOrder="2"/>
      <protection hidden="1"/>
    </xf>
    <xf numFmtId="3" fontId="4" fillId="25" borderId="7" xfId="0" applyNumberFormat="1" applyFont="1" applyFill="1" applyBorder="1" applyAlignment="1" applyProtection="1">
      <alignment horizontal="center" vertical="center" readingOrder="2"/>
      <protection hidden="1"/>
    </xf>
    <xf numFmtId="1" fontId="4" fillId="25" borderId="7" xfId="0" applyNumberFormat="1" applyFont="1" applyFill="1" applyBorder="1" applyAlignment="1" applyProtection="1">
      <alignment horizontal="center" vertical="center" readingOrder="2"/>
      <protection hidden="1"/>
    </xf>
    <xf numFmtId="3" fontId="4" fillId="25" borderId="10" xfId="0" applyNumberFormat="1" applyFont="1" applyFill="1" applyBorder="1" applyAlignment="1" applyProtection="1">
      <alignment horizontal="center" vertical="center" readingOrder="2"/>
      <protection hidden="1"/>
    </xf>
    <xf numFmtId="1" fontId="4" fillId="25" borderId="10" xfId="0" applyNumberFormat="1" applyFont="1" applyFill="1" applyBorder="1" applyAlignment="1" applyProtection="1">
      <alignment horizontal="center" vertical="center" readingOrder="2"/>
      <protection hidden="1"/>
    </xf>
    <xf numFmtId="0" fontId="39" fillId="7" borderId="0" xfId="1" applyFont="1" applyFill="1" applyBorder="1" applyAlignment="1" applyProtection="1">
      <alignment horizontal="left" vertical="center" shrinkToFit="1" readingOrder="2"/>
      <protection hidden="1"/>
    </xf>
    <xf numFmtId="0" fontId="20" fillId="20" borderId="22" xfId="0" applyFont="1" applyFill="1" applyBorder="1" applyAlignment="1" applyProtection="1">
      <alignment horizontal="center" vertical="center" shrinkToFit="1" readingOrder="2"/>
      <protection hidden="1"/>
    </xf>
    <xf numFmtId="0" fontId="20" fillId="20" borderId="23" xfId="0" applyFont="1" applyFill="1" applyBorder="1" applyAlignment="1" applyProtection="1">
      <alignment horizontal="center" vertical="center" shrinkToFit="1" readingOrder="2"/>
      <protection hidden="1"/>
    </xf>
    <xf numFmtId="0" fontId="20" fillId="20" borderId="24" xfId="0" applyFont="1" applyFill="1" applyBorder="1" applyAlignment="1" applyProtection="1">
      <alignment horizontal="center" vertical="center" shrinkToFit="1" readingOrder="2"/>
      <protection hidden="1"/>
    </xf>
    <xf numFmtId="0" fontId="37" fillId="7" borderId="0" xfId="0" applyFont="1" applyFill="1" applyAlignment="1" applyProtection="1">
      <alignment horizontal="center" vertical="center"/>
      <protection hidden="1"/>
    </xf>
    <xf numFmtId="0" fontId="23" fillId="7" borderId="0" xfId="0" applyFont="1" applyFill="1" applyAlignment="1" applyProtection="1">
      <alignment horizontal="center" vertical="center" textRotation="90" shrinkToFit="1" readingOrder="2"/>
      <protection hidden="1"/>
    </xf>
    <xf numFmtId="0" fontId="24" fillId="7" borderId="0" xfId="0" applyFont="1" applyFill="1" applyAlignment="1" applyProtection="1">
      <alignment horizontal="center" vertical="center" textRotation="90" shrinkToFit="1" readingOrder="2"/>
      <protection hidden="1"/>
    </xf>
    <xf numFmtId="0" fontId="20" fillId="17" borderId="22" xfId="0" applyFont="1" applyFill="1" applyBorder="1" applyAlignment="1" applyProtection="1">
      <alignment horizontal="center" vertical="center" shrinkToFit="1" readingOrder="2"/>
      <protection hidden="1"/>
    </xf>
    <xf numFmtId="0" fontId="20" fillId="17" borderId="23" xfId="0" applyFont="1" applyFill="1" applyBorder="1" applyAlignment="1" applyProtection="1">
      <alignment horizontal="center" vertical="center" shrinkToFit="1" readingOrder="2"/>
      <protection hidden="1"/>
    </xf>
    <xf numFmtId="0" fontId="20" fillId="17" borderId="24" xfId="0" applyFont="1" applyFill="1" applyBorder="1" applyAlignment="1" applyProtection="1">
      <alignment horizontal="center" vertical="center" shrinkToFit="1" readingOrder="2"/>
      <protection hidden="1"/>
    </xf>
    <xf numFmtId="0" fontId="22" fillId="7" borderId="0" xfId="0" applyFont="1" applyFill="1" applyAlignment="1" applyProtection="1">
      <alignment horizontal="center" vertical="center" textRotation="90" shrinkToFit="1" readingOrder="2"/>
      <protection hidden="1"/>
    </xf>
    <xf numFmtId="0" fontId="20" fillId="7" borderId="0" xfId="1" applyFont="1" applyFill="1" applyAlignment="1" applyProtection="1">
      <alignment horizontal="center" shrinkToFit="1"/>
      <protection hidden="1"/>
    </xf>
    <xf numFmtId="0" fontId="32" fillId="7" borderId="0" xfId="1" applyFont="1" applyFill="1" applyAlignment="1" applyProtection="1">
      <alignment horizontal="center" shrinkToFit="1"/>
      <protection hidden="1"/>
    </xf>
    <xf numFmtId="0" fontId="36" fillId="7" borderId="48" xfId="1" applyFont="1" applyFill="1" applyBorder="1" applyAlignment="1" applyProtection="1">
      <alignment horizontal="center" vertical="center" wrapText="1" shrinkToFit="1"/>
      <protection hidden="1"/>
    </xf>
    <xf numFmtId="0" fontId="28" fillId="7" borderId="0" xfId="0" applyFont="1" applyFill="1" applyAlignment="1" applyProtection="1">
      <alignment horizontal="center"/>
      <protection hidden="1"/>
    </xf>
    <xf numFmtId="0" fontId="28" fillId="7" borderId="43" xfId="0" applyFont="1" applyFill="1" applyBorder="1" applyAlignment="1" applyProtection="1">
      <alignment horizontal="center"/>
      <protection hidden="1"/>
    </xf>
    <xf numFmtId="0" fontId="31" fillId="7" borderId="0" xfId="0" applyFont="1" applyFill="1" applyAlignment="1" applyProtection="1">
      <alignment horizontal="center" vertical="top"/>
      <protection hidden="1"/>
    </xf>
    <xf numFmtId="0" fontId="31" fillId="7" borderId="43" xfId="0" applyFont="1" applyFill="1" applyBorder="1" applyAlignment="1" applyProtection="1">
      <alignment horizontal="center" vertical="top"/>
      <protection hidden="1"/>
    </xf>
    <xf numFmtId="0" fontId="29" fillId="9" borderId="44" xfId="0" applyFont="1" applyFill="1" applyBorder="1" applyAlignment="1" applyProtection="1">
      <alignment horizontal="center" vertical="center" shrinkToFit="1"/>
      <protection hidden="1"/>
    </xf>
    <xf numFmtId="0" fontId="10" fillId="7" borderId="0" xfId="0" applyFont="1" applyFill="1" applyAlignment="1" applyProtection="1">
      <alignment horizontal="center" vertical="center" wrapText="1"/>
      <protection hidden="1"/>
    </xf>
    <xf numFmtId="0" fontId="20" fillId="13" borderId="22" xfId="0" applyFont="1" applyFill="1" applyBorder="1" applyAlignment="1" applyProtection="1">
      <alignment horizontal="center" vertical="center" shrinkToFit="1" readingOrder="2"/>
      <protection hidden="1"/>
    </xf>
    <xf numFmtId="0" fontId="20" fillId="13" borderId="23" xfId="0" applyFont="1" applyFill="1" applyBorder="1" applyAlignment="1" applyProtection="1">
      <alignment horizontal="center" vertical="center" shrinkToFit="1" readingOrder="2"/>
      <protection hidden="1"/>
    </xf>
    <xf numFmtId="0" fontId="20" fillId="13" borderId="24" xfId="0" applyFont="1" applyFill="1" applyBorder="1" applyAlignment="1" applyProtection="1">
      <alignment horizontal="center" vertical="center" shrinkToFit="1" readingOrder="2"/>
      <protection hidden="1"/>
    </xf>
    <xf numFmtId="0" fontId="9" fillId="7" borderId="0" xfId="0" applyFont="1" applyFill="1" applyAlignment="1" applyProtection="1">
      <alignment horizontal="center" shrinkToFit="1"/>
      <protection hidden="1"/>
    </xf>
    <xf numFmtId="0" fontId="18" fillId="7" borderId="49" xfId="0" applyFont="1" applyFill="1" applyBorder="1" applyAlignment="1" applyProtection="1">
      <alignment horizontal="center" vertical="center" wrapText="1"/>
      <protection hidden="1"/>
    </xf>
    <xf numFmtId="0" fontId="46" fillId="7" borderId="0" xfId="1" applyFont="1" applyFill="1" applyAlignment="1" applyProtection="1">
      <alignment horizontal="right" vertical="center" shrinkToFit="1"/>
      <protection hidden="1"/>
    </xf>
    <xf numFmtId="0" fontId="46" fillId="7" borderId="60" xfId="1" applyFont="1" applyFill="1" applyBorder="1" applyAlignment="1" applyProtection="1">
      <alignment horizontal="right" vertical="center" shrinkToFit="1"/>
      <protection hidden="1"/>
    </xf>
    <xf numFmtId="0" fontId="43" fillId="7" borderId="0" xfId="1" applyFont="1" applyFill="1" applyAlignment="1" applyProtection="1">
      <alignment horizontal="center" vertical="center" wrapText="1"/>
      <protection hidden="1"/>
    </xf>
    <xf numFmtId="0" fontId="6" fillId="7" borderId="0" xfId="1" applyFill="1" applyAlignment="1" applyProtection="1">
      <alignment horizontal="center" vertical="center" wrapText="1"/>
      <protection hidden="1"/>
    </xf>
    <xf numFmtId="0" fontId="6" fillId="7" borderId="42" xfId="1" applyFill="1" applyBorder="1" applyAlignment="1" applyProtection="1">
      <alignment horizontal="center" vertical="center" wrapText="1"/>
      <protection hidden="1"/>
    </xf>
    <xf numFmtId="0" fontId="6" fillId="7" borderId="0" xfId="1" applyFont="1" applyFill="1" applyBorder="1" applyAlignment="1" applyProtection="1">
      <alignment horizontal="center" vertical="center" shrinkToFit="1"/>
      <protection hidden="1"/>
    </xf>
    <xf numFmtId="0" fontId="25" fillId="22" borderId="4" xfId="0" applyFont="1" applyFill="1" applyBorder="1" applyAlignment="1" applyProtection="1">
      <alignment horizontal="center" vertical="center" shrinkToFit="1"/>
      <protection hidden="1"/>
    </xf>
    <xf numFmtId="0" fontId="25" fillId="22" borderId="46" xfId="0" applyFont="1" applyFill="1" applyBorder="1" applyAlignment="1" applyProtection="1">
      <alignment horizontal="center" vertical="center" shrinkToFit="1"/>
      <protection hidden="1"/>
    </xf>
    <xf numFmtId="0" fontId="25" fillId="22" borderId="47" xfId="0" applyFont="1" applyFill="1" applyBorder="1" applyAlignment="1" applyProtection="1">
      <alignment horizontal="center" vertical="center" shrinkToFit="1"/>
      <protection hidden="1"/>
    </xf>
    <xf numFmtId="0" fontId="25" fillId="22" borderId="5" xfId="0" applyFont="1" applyFill="1" applyBorder="1" applyAlignment="1" applyProtection="1">
      <alignment horizontal="center" vertical="center" shrinkToFit="1"/>
      <protection hidden="1"/>
    </xf>
    <xf numFmtId="0" fontId="9" fillId="7" borderId="0" xfId="0" applyFont="1" applyFill="1" applyAlignment="1" applyProtection="1">
      <alignment horizontal="center" vertical="center" wrapText="1"/>
      <protection hidden="1"/>
    </xf>
    <xf numFmtId="0" fontId="35" fillId="23" borderId="14" xfId="1" applyFont="1" applyFill="1" applyBorder="1" applyAlignment="1" applyProtection="1">
      <alignment horizontal="center" vertical="center" wrapText="1" readingOrder="2"/>
      <protection hidden="1"/>
    </xf>
    <xf numFmtId="0" fontId="35" fillId="23" borderId="59" xfId="1" applyFont="1" applyFill="1" applyBorder="1" applyAlignment="1" applyProtection="1">
      <alignment horizontal="center" vertical="center" wrapText="1" readingOrder="2"/>
      <protection hidden="1"/>
    </xf>
    <xf numFmtId="0" fontId="4" fillId="25" borderId="1" xfId="0" applyFont="1" applyFill="1" applyBorder="1" applyAlignment="1" applyProtection="1">
      <alignment horizontal="center" vertical="center" readingOrder="2"/>
      <protection hidden="1"/>
    </xf>
    <xf numFmtId="0" fontId="4" fillId="25" borderId="6" xfId="0" applyFont="1" applyFill="1" applyBorder="1" applyAlignment="1" applyProtection="1">
      <alignment horizontal="center" vertical="center" readingOrder="2"/>
      <protection hidden="1"/>
    </xf>
    <xf numFmtId="0" fontId="4" fillId="25" borderId="9" xfId="0" applyFont="1" applyFill="1" applyBorder="1" applyAlignment="1" applyProtection="1">
      <alignment horizontal="center" vertical="center" readingOrder="2"/>
      <protection hidden="1"/>
    </xf>
    <xf numFmtId="0" fontId="4" fillId="25" borderId="2" xfId="0" applyFont="1" applyFill="1" applyBorder="1" applyAlignment="1" applyProtection="1">
      <alignment horizontal="center" vertical="center" wrapText="1" readingOrder="2"/>
      <protection hidden="1"/>
    </xf>
    <xf numFmtId="0" fontId="4" fillId="25" borderId="7" xfId="0" applyFont="1" applyFill="1" applyBorder="1" applyAlignment="1" applyProtection="1">
      <alignment horizontal="center" vertical="center" wrapText="1" readingOrder="2"/>
      <protection hidden="1"/>
    </xf>
    <xf numFmtId="0" fontId="4" fillId="25" borderId="10" xfId="0" applyFont="1" applyFill="1" applyBorder="1" applyAlignment="1" applyProtection="1">
      <alignment horizontal="center" vertical="center" wrapText="1" readingOrder="2"/>
      <protection hidden="1"/>
    </xf>
    <xf numFmtId="3" fontId="4" fillId="25" borderId="2" xfId="0" applyNumberFormat="1" applyFont="1" applyFill="1" applyBorder="1" applyAlignment="1" applyProtection="1">
      <alignment horizontal="center" vertical="center" readingOrder="2"/>
      <protection hidden="1"/>
    </xf>
    <xf numFmtId="3" fontId="4" fillId="25" borderId="7" xfId="0" applyNumberFormat="1" applyFont="1" applyFill="1" applyBorder="1" applyAlignment="1" applyProtection="1">
      <alignment horizontal="center" vertical="center" readingOrder="2"/>
      <protection hidden="1"/>
    </xf>
    <xf numFmtId="3" fontId="4" fillId="25" borderId="10" xfId="0" applyNumberFormat="1" applyFont="1" applyFill="1" applyBorder="1" applyAlignment="1" applyProtection="1">
      <alignment horizontal="center" vertical="center" readingOrder="2"/>
      <protection hidden="1"/>
    </xf>
    <xf numFmtId="3" fontId="4" fillId="25" borderId="3" xfId="0" applyNumberFormat="1" applyFont="1" applyFill="1" applyBorder="1" applyAlignment="1" applyProtection="1">
      <alignment horizontal="center" vertical="center" readingOrder="2"/>
      <protection hidden="1"/>
    </xf>
    <xf numFmtId="3" fontId="4" fillId="25" borderId="8" xfId="0" applyNumberFormat="1" applyFont="1" applyFill="1" applyBorder="1" applyAlignment="1" applyProtection="1">
      <alignment horizontal="center" vertical="center" readingOrder="2"/>
      <protection hidden="1"/>
    </xf>
    <xf numFmtId="3" fontId="4" fillId="25" borderId="11" xfId="0" applyNumberFormat="1" applyFont="1" applyFill="1" applyBorder="1" applyAlignment="1" applyProtection="1">
      <alignment horizontal="center" vertical="center" readingOrder="2"/>
      <protection hidden="1"/>
    </xf>
    <xf numFmtId="0" fontId="50" fillId="7" borderId="41" xfId="0" applyFont="1" applyFill="1" applyBorder="1" applyAlignment="1" applyProtection="1">
      <alignment horizontal="right" vertical="center" shrinkToFit="1" readingOrder="2"/>
      <protection hidden="1"/>
    </xf>
    <xf numFmtId="0" fontId="4" fillId="3" borderId="50" xfId="0" applyFont="1" applyFill="1" applyBorder="1" applyAlignment="1" applyProtection="1">
      <alignment horizontal="center" vertical="center" readingOrder="2"/>
      <protection hidden="1"/>
    </xf>
    <xf numFmtId="0" fontId="4" fillId="3" borderId="56" xfId="0" applyFont="1" applyFill="1" applyBorder="1" applyAlignment="1" applyProtection="1">
      <alignment horizontal="center" vertical="center" readingOrder="2"/>
      <protection hidden="1"/>
    </xf>
    <xf numFmtId="0" fontId="4" fillId="3" borderId="53" xfId="0" applyFont="1" applyFill="1" applyBorder="1" applyAlignment="1" applyProtection="1">
      <alignment horizontal="center" vertical="center" readingOrder="2"/>
      <protection hidden="1"/>
    </xf>
    <xf numFmtId="0" fontId="4" fillId="3" borderId="51" xfId="0" applyFont="1" applyFill="1" applyBorder="1" applyAlignment="1" applyProtection="1">
      <alignment horizontal="center" vertical="center" wrapText="1" readingOrder="2"/>
      <protection hidden="1"/>
    </xf>
    <xf numFmtId="0" fontId="4" fillId="3" borderId="57" xfId="0" applyFont="1" applyFill="1" applyBorder="1" applyAlignment="1" applyProtection="1">
      <alignment horizontal="center" vertical="center" wrapText="1" readingOrder="2"/>
      <protection hidden="1"/>
    </xf>
    <xf numFmtId="0" fontId="4" fillId="3" borderId="54" xfId="0" applyFont="1" applyFill="1" applyBorder="1" applyAlignment="1" applyProtection="1">
      <alignment horizontal="center" vertical="center" wrapText="1" readingOrder="2"/>
      <protection hidden="1"/>
    </xf>
    <xf numFmtId="3" fontId="4" fillId="3" borderId="51" xfId="0" applyNumberFormat="1" applyFont="1" applyFill="1" applyBorder="1" applyAlignment="1" applyProtection="1">
      <alignment horizontal="center" vertical="center" readingOrder="2"/>
      <protection hidden="1"/>
    </xf>
    <xf numFmtId="3" fontId="4" fillId="3" borderId="57" xfId="0" applyNumberFormat="1" applyFont="1" applyFill="1" applyBorder="1" applyAlignment="1" applyProtection="1">
      <alignment horizontal="center" vertical="center" readingOrder="2"/>
      <protection hidden="1"/>
    </xf>
    <xf numFmtId="3" fontId="4" fillId="3" borderId="54" xfId="0" applyNumberFormat="1" applyFont="1" applyFill="1" applyBorder="1" applyAlignment="1" applyProtection="1">
      <alignment horizontal="center" vertical="center" readingOrder="2"/>
      <protection hidden="1"/>
    </xf>
    <xf numFmtId="3" fontId="4" fillId="3" borderId="52" xfId="0" applyNumberFormat="1" applyFont="1" applyFill="1" applyBorder="1" applyAlignment="1" applyProtection="1">
      <alignment horizontal="center" vertical="center" readingOrder="2"/>
      <protection hidden="1"/>
    </xf>
    <xf numFmtId="3" fontId="4" fillId="3" borderId="58" xfId="0" applyNumberFormat="1" applyFont="1" applyFill="1" applyBorder="1" applyAlignment="1" applyProtection="1">
      <alignment horizontal="center" vertical="center" readingOrder="2"/>
      <protection hidden="1"/>
    </xf>
    <xf numFmtId="3" fontId="4" fillId="3" borderId="55" xfId="0" applyNumberFormat="1" applyFont="1" applyFill="1" applyBorder="1" applyAlignment="1" applyProtection="1">
      <alignment horizontal="center" vertical="center" readingOrder="2"/>
      <protection hidden="1"/>
    </xf>
    <xf numFmtId="0" fontId="4" fillId="17" borderId="50" xfId="0" applyFont="1" applyFill="1" applyBorder="1" applyAlignment="1" applyProtection="1">
      <alignment horizontal="center" vertical="center" readingOrder="2"/>
      <protection hidden="1"/>
    </xf>
    <xf numFmtId="0" fontId="4" fillId="17" borderId="56" xfId="0" applyFont="1" applyFill="1" applyBorder="1" applyAlignment="1" applyProtection="1">
      <alignment horizontal="center" vertical="center" readingOrder="2"/>
      <protection hidden="1"/>
    </xf>
    <xf numFmtId="0" fontId="4" fillId="17" borderId="51" xfId="0" applyFont="1" applyFill="1" applyBorder="1" applyAlignment="1" applyProtection="1">
      <alignment horizontal="center" vertical="center" wrapText="1" readingOrder="2"/>
      <protection hidden="1"/>
    </xf>
    <xf numFmtId="0" fontId="4" fillId="17" borderId="57" xfId="0" applyFont="1" applyFill="1" applyBorder="1" applyAlignment="1" applyProtection="1">
      <alignment horizontal="center" vertical="center" wrapText="1" readingOrder="2"/>
      <protection hidden="1"/>
    </xf>
    <xf numFmtId="3" fontId="4" fillId="17" borderId="51" xfId="0" applyNumberFormat="1" applyFont="1" applyFill="1" applyBorder="1" applyAlignment="1" applyProtection="1">
      <alignment horizontal="center" vertical="center" readingOrder="2"/>
      <protection hidden="1"/>
    </xf>
    <xf numFmtId="3" fontId="4" fillId="17" borderId="57" xfId="0" applyNumberFormat="1" applyFont="1" applyFill="1" applyBorder="1" applyAlignment="1" applyProtection="1">
      <alignment horizontal="center" vertical="center" readingOrder="2"/>
      <protection hidden="1"/>
    </xf>
    <xf numFmtId="3" fontId="4" fillId="17" borderId="52" xfId="0" applyNumberFormat="1" applyFont="1" applyFill="1" applyBorder="1" applyAlignment="1" applyProtection="1">
      <alignment horizontal="center" vertical="center" readingOrder="2"/>
      <protection hidden="1"/>
    </xf>
    <xf numFmtId="3" fontId="4" fillId="17" borderId="58" xfId="0" applyNumberFormat="1" applyFont="1" applyFill="1" applyBorder="1" applyAlignment="1" applyProtection="1">
      <alignment horizontal="center" vertical="center" readingOrder="2"/>
      <protection hidden="1"/>
    </xf>
    <xf numFmtId="0" fontId="48" fillId="7" borderId="0" xfId="0" applyFont="1" applyFill="1" applyAlignment="1" applyProtection="1">
      <alignment horizontal="center" readingOrder="2"/>
      <protection hidden="1"/>
    </xf>
    <xf numFmtId="0" fontId="23" fillId="7" borderId="42" xfId="0" applyFont="1" applyFill="1" applyBorder="1" applyAlignment="1" applyProtection="1">
      <alignment horizontal="center" vertical="top" readingOrder="2"/>
      <protection hidden="1"/>
    </xf>
    <xf numFmtId="0" fontId="4" fillId="11" borderId="50" xfId="0" applyFont="1" applyFill="1" applyBorder="1" applyAlignment="1" applyProtection="1">
      <alignment horizontal="center" vertical="center" readingOrder="2"/>
      <protection hidden="1"/>
    </xf>
    <xf numFmtId="0" fontId="4" fillId="11" borderId="53" xfId="0" applyFont="1" applyFill="1" applyBorder="1" applyAlignment="1" applyProtection="1">
      <alignment horizontal="center" vertical="center" readingOrder="2"/>
      <protection hidden="1"/>
    </xf>
    <xf numFmtId="0" fontId="4" fillId="11" borderId="51" xfId="0" applyFont="1" applyFill="1" applyBorder="1" applyAlignment="1" applyProtection="1">
      <alignment horizontal="center" vertical="center" wrapText="1" readingOrder="2"/>
      <protection hidden="1"/>
    </xf>
    <xf numFmtId="0" fontId="4" fillId="11" borderId="54" xfId="0" applyFont="1" applyFill="1" applyBorder="1" applyAlignment="1" applyProtection="1">
      <alignment horizontal="center" vertical="center" wrapText="1" readingOrder="2"/>
      <protection hidden="1"/>
    </xf>
    <xf numFmtId="3" fontId="4" fillId="11" borderId="51" xfId="0" applyNumberFormat="1" applyFont="1" applyFill="1" applyBorder="1" applyAlignment="1" applyProtection="1">
      <alignment horizontal="center" vertical="center" readingOrder="2"/>
      <protection hidden="1"/>
    </xf>
    <xf numFmtId="3" fontId="4" fillId="11" borderId="54" xfId="0" applyNumberFormat="1" applyFont="1" applyFill="1" applyBorder="1" applyAlignment="1" applyProtection="1">
      <alignment horizontal="center" vertical="center" readingOrder="2"/>
      <protection hidden="1"/>
    </xf>
    <xf numFmtId="3" fontId="4" fillId="11" borderId="52" xfId="0" applyNumberFormat="1" applyFont="1" applyFill="1" applyBorder="1" applyAlignment="1" applyProtection="1">
      <alignment horizontal="center" vertical="center" readingOrder="2"/>
      <protection hidden="1"/>
    </xf>
    <xf numFmtId="3" fontId="4" fillId="11" borderId="55" xfId="0" applyNumberFormat="1" applyFont="1" applyFill="1" applyBorder="1" applyAlignment="1" applyProtection="1">
      <alignment horizontal="center" vertical="center" readingOrder="2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B366C"/>
      <color rgb="FFB24EBA"/>
      <color rgb="FFCFC8D0"/>
      <color rgb="FFD7C1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sng" strike="noStrike" kern="1200" spc="0" baseline="0">
                <a:solidFill>
                  <a:schemeClr val="tx1"/>
                </a:solidFill>
                <a:latin typeface="+mn-lt"/>
                <a:ea typeface="+mn-ea"/>
                <a:cs typeface="B Roya" panose="00000400000000000000" pitchFamily="2" charset="-78"/>
              </a:defRPr>
            </a:pPr>
            <a:r>
              <a:rPr lang="fa-IR" sz="1800" b="1" i="1" u="none">
                <a:cs typeface="B Roya" panose="00000400000000000000" pitchFamily="2" charset="-78"/>
              </a:rPr>
              <a:t> </a:t>
            </a:r>
            <a:r>
              <a:rPr lang="fa-IR" sz="2000" b="1" i="1" u="none">
                <a:cs typeface="B Roya" panose="00000400000000000000" pitchFamily="2" charset="-78"/>
              </a:rPr>
              <a:t>مقایسه مالیات بر</a:t>
            </a:r>
            <a:r>
              <a:rPr lang="fa-IR" sz="2000" b="1" i="1" u="none" baseline="0">
                <a:cs typeface="B Roya" panose="00000400000000000000" pitchFamily="2" charset="-78"/>
              </a:rPr>
              <a:t> درآمد حقوق</a:t>
            </a:r>
            <a:endParaRPr lang="en-US" sz="2000" b="1" i="1" u="none" baseline="0">
              <a:cs typeface="B Roya" panose="00000400000000000000" pitchFamily="2" charset="-78"/>
            </a:endParaRPr>
          </a:p>
          <a:p>
            <a:pPr>
              <a:defRPr b="1" i="1" u="sng">
                <a:cs typeface="B Roya" panose="00000400000000000000" pitchFamily="2" charset="-78"/>
              </a:defRPr>
            </a:pPr>
            <a:r>
              <a:rPr lang="en-US" sz="2000" b="1" i="1" u="none" baseline="0">
                <a:cs typeface="B Roya" panose="00000400000000000000" pitchFamily="2" charset="-78"/>
              </a:rPr>
              <a:t> </a:t>
            </a:r>
            <a:r>
              <a:rPr lang="fa-IR" sz="2000" b="1" i="1" u="none" baseline="0">
                <a:cs typeface="B Roya" panose="00000400000000000000" pitchFamily="2" charset="-78"/>
              </a:rPr>
              <a:t>سال های 97 ، 98 و ۹۹</a:t>
            </a:r>
            <a:endParaRPr lang="en-US" sz="2000" b="1" i="1" u="none">
              <a:cs typeface="B Roya" panose="00000400000000000000" pitchFamily="2" charset="-78"/>
            </a:endParaRPr>
          </a:p>
        </c:rich>
      </c:tx>
      <c:layout>
        <c:manualLayout>
          <c:xMode val="edge"/>
          <c:yMode val="edge"/>
          <c:x val="0.18298492627009136"/>
          <c:y val="0.127705575264630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sng" strike="noStrike" kern="1200" spc="0" baseline="0">
              <a:solidFill>
                <a:schemeClr val="tx1"/>
              </a:solidFill>
              <a:latin typeface="+mn-lt"/>
              <a:ea typeface="+mn-ea"/>
              <a:cs typeface="B Roya" panose="00000400000000000000" pitchFamily="2" charset="-78"/>
            </a:defRPr>
          </a:pPr>
          <a:endParaRPr lang="fa-IR"/>
        </a:p>
      </c:txPr>
    </c:title>
    <c:autoTitleDeleted val="0"/>
    <c:plotArea>
      <c:layout>
        <c:manualLayout>
          <c:layoutTarget val="inner"/>
          <c:xMode val="edge"/>
          <c:yMode val="edge"/>
          <c:x val="9.1337723009802904E-2"/>
          <c:y val="1.7766515449305104E-2"/>
          <c:w val="0.89074790724564423"/>
          <c:h val="0.8841591299932419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Sheet2!$Q$45</c:f>
              <c:strCache>
                <c:ptCount val="1"/>
                <c:pt idx="0">
                  <c:v>1398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Sheet2!$P$46:$P$61</c:f>
              <c:numCache>
                <c:formatCode>General</c:formatCode>
                <c:ptCount val="16"/>
                <c:pt idx="0">
                  <c:v>23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33</c:v>
                </c:pt>
                <c:pt idx="5">
                  <c:v>68.75</c:v>
                </c:pt>
                <c:pt idx="6">
                  <c:v>77.75</c:v>
                </c:pt>
                <c:pt idx="7">
                  <c:v>92</c:v>
                </c:pt>
                <c:pt idx="8">
                  <c:v>96.25</c:v>
                </c:pt>
                <c:pt idx="9">
                  <c:v>115</c:v>
                </c:pt>
                <c:pt idx="10">
                  <c:v>137.5</c:v>
                </c:pt>
                <c:pt idx="11">
                  <c:v>161</c:v>
                </c:pt>
                <c:pt idx="12">
                  <c:v>166.25</c:v>
                </c:pt>
                <c:pt idx="13">
                  <c:v>192.5</c:v>
                </c:pt>
                <c:pt idx="14">
                  <c:v>210</c:v>
                </c:pt>
                <c:pt idx="15">
                  <c:v>230</c:v>
                </c:pt>
              </c:numCache>
            </c:numRef>
          </c:xVal>
          <c:yVal>
            <c:numRef>
              <c:f>Sheet2!$Q$46:$Q$61</c:f>
              <c:numCache>
                <c:formatCode>General</c:formatCode>
                <c:ptCount val="16"/>
                <c:pt idx="3">
                  <c:v>0.25</c:v>
                </c:pt>
                <c:pt idx="4">
                  <c:v>0.55000000000000004</c:v>
                </c:pt>
                <c:pt idx="5">
                  <c:v>4.125</c:v>
                </c:pt>
                <c:pt idx="6">
                  <c:v>5.4749999999999996</c:v>
                </c:pt>
                <c:pt idx="7">
                  <c:v>7.6124999999999998</c:v>
                </c:pt>
                <c:pt idx="8">
                  <c:v>8.25</c:v>
                </c:pt>
                <c:pt idx="9">
                  <c:v>12</c:v>
                </c:pt>
                <c:pt idx="10">
                  <c:v>16.5</c:v>
                </c:pt>
                <c:pt idx="11">
                  <c:v>22.375</c:v>
                </c:pt>
                <c:pt idx="12">
                  <c:v>23.6875</c:v>
                </c:pt>
                <c:pt idx="13">
                  <c:v>30.25</c:v>
                </c:pt>
                <c:pt idx="14">
                  <c:v>36.375</c:v>
                </c:pt>
                <c:pt idx="15">
                  <c:v>43.375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F37-4F19-B777-432AAFD1EA48}"/>
            </c:ext>
          </c:extLst>
        </c:ser>
        <c:ser>
          <c:idx val="1"/>
          <c:order val="1"/>
          <c:tx>
            <c:strRef>
              <c:f>Sheet2!$R$45</c:f>
              <c:strCache>
                <c:ptCount val="1"/>
                <c:pt idx="0">
                  <c:v>1397</c:v>
                </c:pt>
              </c:strCache>
            </c:strRef>
          </c:tx>
          <c:spPr>
            <a:ln w="2222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Sheet2!$P$46:$P$61</c:f>
              <c:numCache>
                <c:formatCode>General</c:formatCode>
                <c:ptCount val="16"/>
                <c:pt idx="0">
                  <c:v>23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33</c:v>
                </c:pt>
                <c:pt idx="5">
                  <c:v>68.75</c:v>
                </c:pt>
                <c:pt idx="6">
                  <c:v>77.75</c:v>
                </c:pt>
                <c:pt idx="7">
                  <c:v>92</c:v>
                </c:pt>
                <c:pt idx="8">
                  <c:v>96.25</c:v>
                </c:pt>
                <c:pt idx="9">
                  <c:v>115</c:v>
                </c:pt>
                <c:pt idx="10">
                  <c:v>137.5</c:v>
                </c:pt>
                <c:pt idx="11">
                  <c:v>161</c:v>
                </c:pt>
                <c:pt idx="12">
                  <c:v>166.25</c:v>
                </c:pt>
                <c:pt idx="13">
                  <c:v>192.5</c:v>
                </c:pt>
                <c:pt idx="14">
                  <c:v>210</c:v>
                </c:pt>
                <c:pt idx="15">
                  <c:v>230</c:v>
                </c:pt>
              </c:numCache>
            </c:numRef>
          </c:xVal>
          <c:yVal>
            <c:numRef>
              <c:f>Sheet2!$R$46:$R$61</c:f>
              <c:numCache>
                <c:formatCode>General</c:formatCode>
                <c:ptCount val="16"/>
                <c:pt idx="1">
                  <c:v>0.2</c:v>
                </c:pt>
                <c:pt idx="2">
                  <c:v>0.4</c:v>
                </c:pt>
                <c:pt idx="3">
                  <c:v>0.7</c:v>
                </c:pt>
                <c:pt idx="4">
                  <c:v>1</c:v>
                </c:pt>
                <c:pt idx="5">
                  <c:v>4.5750000000000002</c:v>
                </c:pt>
                <c:pt idx="6">
                  <c:v>5.4749999999999996</c:v>
                </c:pt>
                <c:pt idx="7">
                  <c:v>6.9</c:v>
                </c:pt>
                <c:pt idx="8">
                  <c:v>7.5374999999999996</c:v>
                </c:pt>
                <c:pt idx="9">
                  <c:v>10.35</c:v>
                </c:pt>
                <c:pt idx="10">
                  <c:v>15.975</c:v>
                </c:pt>
                <c:pt idx="11">
                  <c:v>21.85</c:v>
                </c:pt>
                <c:pt idx="12">
                  <c:v>23.6875</c:v>
                </c:pt>
                <c:pt idx="13">
                  <c:v>32.875</c:v>
                </c:pt>
                <c:pt idx="14">
                  <c:v>39</c:v>
                </c:pt>
                <c:pt idx="15">
                  <c:v>46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7F37-4F19-B777-432AAFD1EA48}"/>
            </c:ext>
          </c:extLst>
        </c:ser>
        <c:ser>
          <c:idx val="2"/>
          <c:order val="2"/>
          <c:tx>
            <c:strRef>
              <c:f>Sheet2!$S$45</c:f>
              <c:strCache>
                <c:ptCount val="1"/>
                <c:pt idx="0">
                  <c:v>1399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Sheet2!$P$46:$P$61</c:f>
              <c:numCache>
                <c:formatCode>General</c:formatCode>
                <c:ptCount val="16"/>
                <c:pt idx="0">
                  <c:v>23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33</c:v>
                </c:pt>
                <c:pt idx="5">
                  <c:v>68.75</c:v>
                </c:pt>
                <c:pt idx="6">
                  <c:v>77.75</c:v>
                </c:pt>
                <c:pt idx="7">
                  <c:v>92</c:v>
                </c:pt>
                <c:pt idx="8">
                  <c:v>96.25</c:v>
                </c:pt>
                <c:pt idx="9">
                  <c:v>115</c:v>
                </c:pt>
                <c:pt idx="10">
                  <c:v>137.5</c:v>
                </c:pt>
                <c:pt idx="11">
                  <c:v>161</c:v>
                </c:pt>
                <c:pt idx="12">
                  <c:v>166.25</c:v>
                </c:pt>
                <c:pt idx="13">
                  <c:v>192.5</c:v>
                </c:pt>
                <c:pt idx="14">
                  <c:v>210</c:v>
                </c:pt>
                <c:pt idx="15">
                  <c:v>230</c:v>
                </c:pt>
              </c:numCache>
            </c:numRef>
          </c:xVal>
          <c:yVal>
            <c:numRef>
              <c:f>Sheet2!$S$46:$S$61</c:f>
              <c:numCache>
                <c:formatCode>General</c:formatCode>
                <c:ptCount val="16"/>
                <c:pt idx="4">
                  <c:v>0.3</c:v>
                </c:pt>
                <c:pt idx="5">
                  <c:v>3.875</c:v>
                </c:pt>
                <c:pt idx="6">
                  <c:v>4.9124999999999996</c:v>
                </c:pt>
                <c:pt idx="7">
                  <c:v>7.05</c:v>
                </c:pt>
                <c:pt idx="8">
                  <c:v>7.6875</c:v>
                </c:pt>
                <c:pt idx="9">
                  <c:v>11</c:v>
                </c:pt>
                <c:pt idx="10">
                  <c:v>15.5</c:v>
                </c:pt>
                <c:pt idx="11">
                  <c:v>20.75</c:v>
                </c:pt>
                <c:pt idx="12">
                  <c:v>22.0625</c:v>
                </c:pt>
                <c:pt idx="13">
                  <c:v>28.625</c:v>
                </c:pt>
                <c:pt idx="14">
                  <c:v>33</c:v>
                </c:pt>
                <c:pt idx="15">
                  <c:v>38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BAD1-4FEF-8A96-EAFD84A06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13888"/>
        <c:axId val="203714280"/>
      </c:scatterChart>
      <c:valAx>
        <c:axId val="203713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Roya" panose="00000400000000000000" pitchFamily="2" charset="-78"/>
                  </a:defRPr>
                </a:pPr>
                <a:r>
                  <a:rPr lang="fa-IR" sz="1200" b="1">
                    <a:cs typeface="B Roya" panose="00000400000000000000" pitchFamily="2" charset="-78"/>
                  </a:rPr>
                  <a:t>درآمد (میلیون ریال)</a:t>
                </a:r>
                <a:endParaRPr lang="en-US" sz="1200" b="1">
                  <a:cs typeface="B Roya" panose="00000400000000000000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B Roya" panose="00000400000000000000" pitchFamily="2" charset="-78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203714280"/>
        <c:crosses val="autoZero"/>
        <c:crossBetween val="midCat"/>
      </c:valAx>
      <c:valAx>
        <c:axId val="203714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Roya" panose="00000400000000000000" pitchFamily="2" charset="-78"/>
                  </a:defRPr>
                </a:pPr>
                <a:r>
                  <a:rPr lang="fa-IR" sz="1200" b="1">
                    <a:cs typeface="B Roya" panose="00000400000000000000" pitchFamily="2" charset="-78"/>
                  </a:rPr>
                  <a:t>مالیات (میلیون ریال)</a:t>
                </a:r>
                <a:endParaRPr lang="en-US" sz="1200" b="1">
                  <a:cs typeface="B Roya" panose="00000400000000000000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B Roya" panose="00000400000000000000" pitchFamily="2" charset="-78"/>
                </a:defRPr>
              </a:pPr>
              <a:endParaRPr lang="fa-I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203713888"/>
        <c:crosses val="autoZero"/>
        <c:crossBetween val="midCat"/>
      </c:valAx>
      <c:spPr>
        <a:solidFill>
          <a:sysClr val="window" lastClr="FFFFFF"/>
        </a:solidFill>
        <a:ln>
          <a:solidFill>
            <a:schemeClr val="bg2">
              <a:lumMod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64020230178557824"/>
          <c:y val="0.64120842037602432"/>
          <c:w val="0.26965222645850029"/>
          <c:h val="7.0151505787051344E-2"/>
        </c:manualLayout>
      </c:layout>
      <c:overlay val="0"/>
      <c:spPr>
        <a:noFill/>
        <a:ln w="0" cmpd="sng">
          <a:solidFill>
            <a:srgbClr val="00B0F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>
        <a:schemeClr val="accent1">
          <a:alpha val="39000"/>
        </a:schemeClr>
      </a:glow>
      <a:softEdge rad="0"/>
    </a:effectLst>
  </c:spPr>
  <c:txPr>
    <a:bodyPr/>
    <a:lstStyle/>
    <a:p>
      <a:pPr>
        <a:defRPr>
          <a:solidFill>
            <a:schemeClr val="tx1"/>
          </a:solidFill>
        </a:defRPr>
      </a:pPr>
      <a:endParaRPr lang="fa-IR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2">
    <tabColor theme="4" tint="-0.499984740745262"/>
  </sheetPr>
  <sheetViews>
    <sheetView zoomScale="80" workbookViewId="0"/>
  </sheetViews>
  <sheetProtection algorithmName="SHA-512" hashValue="kq2Wb8i3Sw5vIjnuqjfjHmR4SsjYKwhI+KzHA5U/EuxtNGq0xXyY957uIMsd7N1llt57EQdFuyF5w8ZetVGgfg==" saltValue="qmjza56IQN+6YDnUU+M1uw==" spinCount="100000" content="1" objects="1"/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504825</xdr:colOff>
      <xdr:row>4</xdr:row>
      <xdr:rowOff>9525</xdr:rowOff>
    </xdr:from>
    <xdr:to>
      <xdr:col>5</xdr:col>
      <xdr:colOff>180679</xdr:colOff>
      <xdr:row>7</xdr:row>
      <xdr:rowOff>95165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318946" y="1733550"/>
          <a:ext cx="2371429" cy="6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6028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83488F7-0A5E-4E8B-B96A-1AFB6F3B8A7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0.28454</cdr:x>
      <cdr:y>0.60911</cdr:y>
    </cdr:from>
    <cdr:to>
      <cdr:x>0.3828</cdr:x>
      <cdr:y>0.75981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47950" y="3695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 anchor="ctr"/>
        <a:lstStyle xmlns:a="http://schemas.openxmlformats.org/drawingml/2006/main"/>
        <a:p xmlns:a="http://schemas.openxmlformats.org/drawingml/2006/main">
          <a:pPr algn="ctr"/>
          <a:endParaRPr lang="fa-IR" sz="11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0.81532</cdr:x>
      <cdr:y>0.24989</cdr:y>
    </cdr:from>
    <cdr:to>
      <cdr:x>0.91678</cdr:x>
      <cdr:y>0.28403</cdr:y>
    </cdr:to>
    <cdr:sp macro="" textlink="">
      <cdr:nvSpPr>
        <cdr:cNvPr id="3" name="TextBox 2"/>
        <cdr:cNvSpPr txBox="1"/>
      </cdr:nvSpPr>
      <cdr:spPr>
        <a:xfrm xmlns:a="http://schemas.openxmlformats.org/drawingml/2006/main" rot="19268052">
          <a:off x="7587303" y="1516205"/>
          <a:ext cx="944139" cy="207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 anchor="ctr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rgbClr val="FF0000"/>
              </a:solidFill>
              <a:cs typeface="B Nazanin" panose="00000400000000000000" pitchFamily="2" charset="-78"/>
            </a:rPr>
            <a:t>1399</a:t>
          </a:r>
          <a:endParaRPr lang="fa-IR" sz="1400" b="1">
            <a:solidFill>
              <a:srgbClr val="FF0000"/>
            </a:solidFill>
            <a:cs typeface="B Nazanin" panose="00000400000000000000" pitchFamily="2" charset="-78"/>
          </a:endParaRPr>
        </a:p>
      </cdr:txBody>
    </cdr:sp>
  </cdr:relSizeAnchor>
  <cdr:relSizeAnchor xmlns:cdr="http://schemas.openxmlformats.org/drawingml/2006/chartDrawing">
    <cdr:from>
      <cdr:x>0.81694</cdr:x>
      <cdr:y>0.19105</cdr:y>
    </cdr:from>
    <cdr:to>
      <cdr:x>0.84194</cdr:x>
      <cdr:y>0.32954</cdr:y>
    </cdr:to>
    <cdr:sp macro="" textlink="">
      <cdr:nvSpPr>
        <cdr:cNvPr id="4" name="TextBox 1"/>
        <cdr:cNvSpPr txBox="1"/>
      </cdr:nvSpPr>
      <cdr:spPr>
        <a:xfrm xmlns:a="http://schemas.openxmlformats.org/drawingml/2006/main" rot="18657695">
          <a:off x="7298538" y="1462992"/>
          <a:ext cx="840293" cy="232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chemeClr val="accent4"/>
              </a:solidFill>
              <a:cs typeface="B Nazanin" panose="00000400000000000000" pitchFamily="2" charset="-78"/>
            </a:rPr>
            <a:t>1398</a:t>
          </a:r>
          <a:endParaRPr lang="fa-IR" sz="1400" b="1">
            <a:solidFill>
              <a:schemeClr val="accent4"/>
            </a:solidFill>
            <a:cs typeface="B Nazanin" panose="00000400000000000000" pitchFamily="2" charset="-78"/>
          </a:endParaRPr>
        </a:p>
      </cdr:txBody>
    </cdr:sp>
  </cdr:relSizeAnchor>
  <cdr:relSizeAnchor xmlns:cdr="http://schemas.openxmlformats.org/drawingml/2006/chartDrawing">
    <cdr:from>
      <cdr:x>0.78936</cdr:x>
      <cdr:y>0.22053</cdr:y>
    </cdr:from>
    <cdr:to>
      <cdr:x>0.81112</cdr:x>
      <cdr:y>0.30362</cdr:y>
    </cdr:to>
    <cdr:sp macro="" textlink="">
      <cdr:nvSpPr>
        <cdr:cNvPr id="5" name="TextBox 1"/>
        <cdr:cNvSpPr txBox="1"/>
      </cdr:nvSpPr>
      <cdr:spPr>
        <a:xfrm xmlns:a="http://schemas.openxmlformats.org/drawingml/2006/main" rot="18602908">
          <a:off x="7194912" y="1488859"/>
          <a:ext cx="504150" cy="202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chemeClr val="accent1">
                  <a:lumMod val="75000"/>
                </a:schemeClr>
              </a:solidFill>
              <a:cs typeface="B Nazanin" panose="00000400000000000000" pitchFamily="2" charset="-78"/>
            </a:rPr>
            <a:t>1397</a:t>
          </a:r>
          <a:endParaRPr lang="fa-IR" sz="1400" b="1">
            <a:solidFill>
              <a:schemeClr val="accent1">
                <a:lumMod val="75000"/>
              </a:schemeClr>
            </a:solidFill>
            <a:cs typeface="B Nazanin" panose="00000400000000000000" pitchFamily="2" charset="-78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401111</xdr:colOff>
      <xdr:row>0</xdr:row>
      <xdr:rowOff>64558</xdr:rowOff>
    </xdr:from>
    <xdr:to>
      <xdr:col>5</xdr:col>
      <xdr:colOff>86125</xdr:colOff>
      <xdr:row>0</xdr:row>
      <xdr:rowOff>931333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42243458" y="64558"/>
          <a:ext cx="2997598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henasname.ir/" TargetMode="External"/><Relationship Id="rId3" Type="http://schemas.openxmlformats.org/officeDocument/2006/relationships/hyperlink" Target="https://www.instagram.com/sayah.shahdi/" TargetMode="External"/><Relationship Id="rId7" Type="http://schemas.openxmlformats.org/officeDocument/2006/relationships/hyperlink" Target="https://www.instagram.com/sayah.shahdi/" TargetMode="External"/><Relationship Id="rId2" Type="http://schemas.openxmlformats.org/officeDocument/2006/relationships/hyperlink" Target="https://www.instagram.com/sayah.shahdi" TargetMode="External"/><Relationship Id="rId1" Type="http://schemas.openxmlformats.org/officeDocument/2006/relationships/hyperlink" Target="mailto:ZhowanMarket@gmail.com" TargetMode="External"/><Relationship Id="rId6" Type="http://schemas.openxmlformats.org/officeDocument/2006/relationships/hyperlink" Target="https://www.instagram.com/sayah.shahdi/" TargetMode="External"/><Relationship Id="rId5" Type="http://schemas.openxmlformats.org/officeDocument/2006/relationships/hyperlink" Target="https://www.instagram.com/sayah.shahdi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instagram.com/sayah.shahdi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sayah.shahdi/" TargetMode="External"/><Relationship Id="rId2" Type="http://schemas.openxmlformats.org/officeDocument/2006/relationships/hyperlink" Target="https://www.instagram.com/sayah.shahdi/" TargetMode="External"/><Relationship Id="rId1" Type="http://schemas.openxmlformats.org/officeDocument/2006/relationships/hyperlink" Target="https://www.instagram.com/sayah.shahdi/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shenasname.ir/650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39997558519241921"/>
    <pageSetUpPr fitToPage="1"/>
  </sheetPr>
  <dimension ref="A1:P67"/>
  <sheetViews>
    <sheetView rightToLeft="1" tabSelected="1" zoomScale="70" zoomScaleNormal="70" workbookViewId="0">
      <selection activeCell="G11" sqref="G11"/>
    </sheetView>
  </sheetViews>
  <sheetFormatPr defaultColWidth="9" defaultRowHeight="14.25" x14ac:dyDescent="0.2"/>
  <cols>
    <col min="1" max="1" width="6.25" style="19" customWidth="1"/>
    <col min="2" max="2" width="49.375" style="19" customWidth="1"/>
    <col min="3" max="3" width="20.75" style="19" customWidth="1"/>
    <col min="4" max="4" width="14.25" style="19" customWidth="1"/>
    <col min="5" max="5" width="21.125" style="19" customWidth="1"/>
    <col min="6" max="6" width="5" style="19" customWidth="1"/>
    <col min="7" max="7" width="32.25" style="19" customWidth="1"/>
    <col min="8" max="8" width="24" style="20" customWidth="1"/>
    <col min="9" max="9" width="15.75" style="19" customWidth="1"/>
    <col min="10" max="10" width="17.625" style="19" bestFit="1" customWidth="1"/>
    <col min="11" max="16384" width="9" style="19"/>
  </cols>
  <sheetData>
    <row r="1" spans="1:16" ht="60.75" customHeight="1" x14ac:dyDescent="0.2">
      <c r="A1" s="18"/>
      <c r="B1" s="197" t="s">
        <v>54</v>
      </c>
      <c r="C1" s="197"/>
      <c r="D1" s="197"/>
      <c r="E1" s="197"/>
      <c r="F1" s="197"/>
      <c r="G1" s="18"/>
      <c r="H1" s="45"/>
      <c r="I1" s="18"/>
      <c r="J1" s="18"/>
      <c r="K1" s="18"/>
      <c r="L1" s="18"/>
      <c r="M1" s="18"/>
      <c r="N1" s="18"/>
      <c r="O1" s="18"/>
      <c r="P1" s="18"/>
    </row>
    <row r="2" spans="1:16" ht="25.5" x14ac:dyDescent="0.2">
      <c r="A2" s="18"/>
      <c r="B2" s="202" t="s">
        <v>50</v>
      </c>
      <c r="C2" s="202"/>
      <c r="D2" s="202"/>
      <c r="E2" s="202"/>
      <c r="F2" s="202"/>
      <c r="G2" s="18"/>
      <c r="H2" s="45"/>
      <c r="I2" s="18"/>
      <c r="J2" s="18"/>
      <c r="K2" s="18"/>
      <c r="L2" s="18"/>
      <c r="M2" s="18"/>
      <c r="N2" s="18"/>
      <c r="O2" s="18"/>
      <c r="P2" s="18"/>
    </row>
    <row r="3" spans="1:16" ht="22.5" thickBot="1" x14ac:dyDescent="0.25">
      <c r="A3" s="182" t="s">
        <v>53</v>
      </c>
      <c r="B3" s="182"/>
      <c r="C3" s="182"/>
      <c r="D3" s="182"/>
      <c r="E3" s="18"/>
      <c r="F3" s="18"/>
      <c r="G3" s="18"/>
      <c r="H3" s="45"/>
      <c r="I3" s="18"/>
      <c r="J3" s="18"/>
      <c r="K3" s="18"/>
      <c r="L3" s="18"/>
      <c r="M3" s="18"/>
      <c r="N3" s="18"/>
      <c r="O3" s="18"/>
      <c r="P3" s="18"/>
    </row>
    <row r="4" spans="1:16" ht="28.5" thickBot="1" x14ac:dyDescent="0.6">
      <c r="A4" s="18"/>
      <c r="B4" s="114" t="s">
        <v>21</v>
      </c>
      <c r="C4" s="133"/>
      <c r="D4" s="21"/>
      <c r="E4" s="22"/>
      <c r="F4" s="22"/>
      <c r="G4" s="24"/>
      <c r="H4" s="45"/>
      <c r="I4" s="18"/>
      <c r="J4" s="18"/>
      <c r="K4" s="18"/>
      <c r="L4" s="18"/>
      <c r="M4" s="18"/>
      <c r="N4" s="18"/>
      <c r="O4" s="18"/>
      <c r="P4" s="18"/>
    </row>
    <row r="5" spans="1:16" ht="10.5" customHeight="1" thickBot="1" x14ac:dyDescent="0.3">
      <c r="A5" s="18"/>
      <c r="B5" s="24"/>
      <c r="C5" s="24"/>
      <c r="D5" s="25"/>
      <c r="E5" s="25"/>
      <c r="F5" s="24"/>
      <c r="G5" s="24"/>
      <c r="H5" s="45"/>
      <c r="I5" s="18"/>
      <c r="J5" s="18"/>
      <c r="K5" s="18"/>
      <c r="L5" s="18"/>
      <c r="M5" s="18"/>
      <c r="N5" s="18"/>
      <c r="O5" s="18"/>
      <c r="P5" s="18"/>
    </row>
    <row r="6" spans="1:16" ht="26.25" thickBot="1" x14ac:dyDescent="0.25">
      <c r="A6" s="18"/>
      <c r="B6" s="75" t="s">
        <v>28</v>
      </c>
      <c r="C6" s="127">
        <f>E19</f>
        <v>0</v>
      </c>
      <c r="D6" s="201"/>
      <c r="E6" s="201"/>
      <c r="F6" s="201"/>
      <c r="G6" s="24"/>
      <c r="H6" s="45"/>
      <c r="I6" s="18"/>
      <c r="J6" s="18"/>
      <c r="K6" s="18"/>
      <c r="L6" s="18"/>
      <c r="M6" s="18"/>
      <c r="N6" s="18"/>
      <c r="O6" s="18"/>
      <c r="P6" s="18"/>
    </row>
    <row r="7" spans="1:16" ht="10.5" customHeight="1" thickBot="1" x14ac:dyDescent="0.25">
      <c r="A7" s="18"/>
      <c r="B7" s="16"/>
      <c r="C7" s="17"/>
      <c r="D7" s="201"/>
      <c r="E7" s="201"/>
      <c r="F7" s="201"/>
      <c r="G7" s="24"/>
      <c r="H7" s="45"/>
      <c r="I7" s="18"/>
      <c r="J7" s="18"/>
      <c r="K7" s="18"/>
      <c r="L7" s="18"/>
      <c r="M7" s="18"/>
      <c r="N7" s="18"/>
      <c r="O7" s="18"/>
      <c r="P7" s="18"/>
    </row>
    <row r="8" spans="1:16" ht="26.25" thickBot="1" x14ac:dyDescent="0.25">
      <c r="A8" s="18"/>
      <c r="B8" s="73" t="s">
        <v>17</v>
      </c>
      <c r="C8" s="128">
        <f>E29</f>
        <v>0</v>
      </c>
      <c r="D8" s="190"/>
      <c r="E8" s="190"/>
      <c r="F8" s="190"/>
      <c r="G8" s="49"/>
      <c r="H8" s="45"/>
      <c r="I8" s="18"/>
      <c r="J8" s="18"/>
      <c r="K8" s="18"/>
      <c r="L8" s="18"/>
      <c r="M8" s="18"/>
      <c r="N8" s="18"/>
      <c r="O8" s="18"/>
      <c r="P8" s="18"/>
    </row>
    <row r="9" spans="1:16" ht="10.5" customHeight="1" thickBot="1" x14ac:dyDescent="0.25">
      <c r="A9" s="18"/>
      <c r="B9" s="16"/>
      <c r="C9" s="17"/>
      <c r="D9" s="190"/>
      <c r="E9" s="190"/>
      <c r="F9" s="190"/>
      <c r="G9" s="24"/>
      <c r="H9" s="45"/>
      <c r="I9" s="18"/>
      <c r="J9" s="18"/>
      <c r="K9" s="18"/>
      <c r="L9" s="18"/>
      <c r="M9" s="18"/>
      <c r="N9" s="18"/>
      <c r="O9" s="18"/>
      <c r="P9" s="18"/>
    </row>
    <row r="10" spans="1:16" ht="26.25" thickBot="1" x14ac:dyDescent="0.65">
      <c r="A10" s="18"/>
      <c r="B10" s="74" t="s">
        <v>18</v>
      </c>
      <c r="C10" s="129">
        <f>E42</f>
        <v>0</v>
      </c>
      <c r="D10" s="189" t="s">
        <v>37</v>
      </c>
      <c r="E10" s="189"/>
      <c r="F10" s="189"/>
      <c r="G10" s="49"/>
      <c r="H10" s="45"/>
      <c r="I10" s="18"/>
      <c r="J10" s="18"/>
      <c r="K10" s="18"/>
      <c r="L10" s="18"/>
      <c r="M10" s="18"/>
      <c r="N10" s="18"/>
      <c r="O10" s="18"/>
      <c r="P10" s="18"/>
    </row>
    <row r="11" spans="1:16" ht="21.75" customHeight="1" thickBot="1" x14ac:dyDescent="0.25">
      <c r="A11" s="18"/>
      <c r="B11" s="16"/>
      <c r="C11" s="17"/>
      <c r="D11" s="50"/>
      <c r="E11" s="48"/>
      <c r="F11" s="48"/>
      <c r="G11" s="24"/>
      <c r="H11" s="45"/>
      <c r="I11" s="18"/>
      <c r="J11" s="18"/>
      <c r="K11" s="18"/>
      <c r="L11" s="18"/>
      <c r="M11" s="18"/>
      <c r="N11" s="18"/>
      <c r="O11" s="18"/>
      <c r="P11" s="18"/>
    </row>
    <row r="12" spans="1:16" ht="30" customHeight="1" x14ac:dyDescent="0.2">
      <c r="A12" s="18"/>
      <c r="B12" s="185" t="s">
        <v>41</v>
      </c>
      <c r="C12" s="186"/>
      <c r="D12" s="186"/>
      <c r="E12" s="187"/>
      <c r="F12" s="188" t="str">
        <f>" مالیات پرداختی "&amp;E19&amp;" ریال"</f>
        <v xml:space="preserve"> مالیات پرداختی 0 ریال</v>
      </c>
      <c r="G12" s="49"/>
      <c r="H12" s="45"/>
      <c r="I12" s="18"/>
      <c r="J12" s="18"/>
      <c r="K12" s="18"/>
      <c r="L12" s="18"/>
      <c r="M12" s="18"/>
      <c r="N12" s="18"/>
      <c r="O12" s="18"/>
      <c r="P12" s="18"/>
    </row>
    <row r="13" spans="1:16" ht="30.95" customHeight="1" thickBot="1" x14ac:dyDescent="0.25">
      <c r="A13" s="18"/>
      <c r="B13" s="103" t="s">
        <v>42</v>
      </c>
      <c r="C13" s="104" t="s">
        <v>38</v>
      </c>
      <c r="D13" s="105" t="s">
        <v>1</v>
      </c>
      <c r="E13" s="106" t="s">
        <v>39</v>
      </c>
      <c r="F13" s="188"/>
      <c r="G13" s="49"/>
      <c r="H13" s="45"/>
      <c r="I13" s="18"/>
      <c r="J13" s="18"/>
      <c r="K13" s="18"/>
      <c r="L13" s="18"/>
      <c r="M13" s="18"/>
      <c r="N13" s="18"/>
      <c r="O13" s="18"/>
      <c r="P13" s="18"/>
    </row>
    <row r="14" spans="1:16" ht="24.95" customHeight="1" thickTop="1" x14ac:dyDescent="0.2">
      <c r="A14" s="18"/>
      <c r="B14" s="81" t="s">
        <v>7</v>
      </c>
      <c r="C14" s="68">
        <f>Sheet2!C1</f>
        <v>0</v>
      </c>
      <c r="D14" s="82">
        <v>0</v>
      </c>
      <c r="E14" s="69">
        <f>C14*Sheet2!C7</f>
        <v>0</v>
      </c>
      <c r="F14" s="188"/>
      <c r="G14" s="49"/>
      <c r="H14" s="45"/>
      <c r="I14" s="18"/>
      <c r="J14" s="18"/>
      <c r="K14" s="18"/>
      <c r="L14" s="18"/>
      <c r="M14" s="18"/>
      <c r="N14" s="18"/>
      <c r="O14" s="18"/>
      <c r="P14" s="18"/>
    </row>
    <row r="15" spans="1:16" ht="24.95" customHeight="1" x14ac:dyDescent="0.2">
      <c r="A15" s="18"/>
      <c r="B15" s="140" t="s">
        <v>14</v>
      </c>
      <c r="C15" s="70">
        <f>Sheet2!E2</f>
        <v>0</v>
      </c>
      <c r="D15" s="70" t="s">
        <v>8</v>
      </c>
      <c r="E15" s="71">
        <f>C15*Sheet2!C8</f>
        <v>0</v>
      </c>
      <c r="F15" s="188"/>
      <c r="G15" s="49"/>
      <c r="H15" s="45"/>
      <c r="I15" s="18"/>
      <c r="J15" s="18"/>
      <c r="K15" s="18"/>
      <c r="L15" s="18"/>
      <c r="M15" s="18"/>
      <c r="N15" s="18"/>
      <c r="O15" s="18"/>
      <c r="P15" s="18"/>
    </row>
    <row r="16" spans="1:16" ht="24.95" customHeight="1" x14ac:dyDescent="0.2">
      <c r="A16" s="18"/>
      <c r="B16" s="141" t="s">
        <v>12</v>
      </c>
      <c r="C16" s="70">
        <f>Sheet2!E3</f>
        <v>0</v>
      </c>
      <c r="D16" s="70" t="s">
        <v>9</v>
      </c>
      <c r="E16" s="71">
        <f>C16*Sheet2!C9</f>
        <v>0</v>
      </c>
      <c r="F16" s="188"/>
      <c r="G16" s="49"/>
      <c r="H16" s="45"/>
      <c r="I16" s="18"/>
      <c r="J16" s="18"/>
      <c r="K16" s="18"/>
      <c r="L16" s="18"/>
      <c r="M16" s="18"/>
      <c r="N16" s="18"/>
      <c r="O16" s="18"/>
      <c r="P16" s="18"/>
    </row>
    <row r="17" spans="1:16" ht="24.95" customHeight="1" x14ac:dyDescent="0.2">
      <c r="A17" s="18"/>
      <c r="B17" s="140" t="s">
        <v>13</v>
      </c>
      <c r="C17" s="70">
        <f>Sheet2!E4</f>
        <v>0</v>
      </c>
      <c r="D17" s="70" t="s">
        <v>10</v>
      </c>
      <c r="E17" s="71">
        <f>C17*Sheet2!C10</f>
        <v>0</v>
      </c>
      <c r="F17" s="188"/>
      <c r="G17" s="49"/>
      <c r="H17" s="45"/>
      <c r="I17" s="18"/>
      <c r="J17" s="18"/>
      <c r="K17" s="18"/>
      <c r="L17" s="18"/>
      <c r="M17" s="18"/>
      <c r="N17" s="18"/>
      <c r="O17" s="18"/>
      <c r="P17" s="18"/>
    </row>
    <row r="18" spans="1:16" ht="24.95" customHeight="1" thickBot="1" x14ac:dyDescent="0.25">
      <c r="A18" s="18"/>
      <c r="B18" s="83" t="s">
        <v>29</v>
      </c>
      <c r="C18" s="72">
        <f>Sheet2!C5</f>
        <v>0</v>
      </c>
      <c r="D18" s="72" t="s">
        <v>11</v>
      </c>
      <c r="E18" s="84">
        <f>C18*Sheet2!C11</f>
        <v>0</v>
      </c>
      <c r="F18" s="188"/>
      <c r="G18" s="49"/>
      <c r="H18" s="45"/>
      <c r="I18" s="18"/>
      <c r="J18" s="18"/>
      <c r="K18" s="18"/>
      <c r="L18" s="18"/>
      <c r="M18" s="18"/>
      <c r="N18" s="18"/>
      <c r="O18" s="18"/>
      <c r="P18" s="18"/>
    </row>
    <row r="19" spans="1:16" ht="27" thickTop="1" thickBot="1" x14ac:dyDescent="0.25">
      <c r="A19" s="18"/>
      <c r="B19" s="79" t="s">
        <v>6</v>
      </c>
      <c r="C19" s="62">
        <f>SUM(C14:C18)</f>
        <v>0</v>
      </c>
      <c r="D19" s="62"/>
      <c r="E19" s="80">
        <f>SUM(E14:E18)</f>
        <v>0</v>
      </c>
      <c r="F19" s="188"/>
      <c r="G19" s="49"/>
      <c r="H19" s="45"/>
      <c r="I19" s="18"/>
      <c r="J19" s="18"/>
      <c r="K19" s="18"/>
      <c r="L19" s="18"/>
      <c r="M19" s="18"/>
      <c r="N19" s="18"/>
      <c r="O19" s="18"/>
      <c r="P19" s="18"/>
    </row>
    <row r="20" spans="1:16" ht="69" customHeight="1" thickBot="1" x14ac:dyDescent="0.25">
      <c r="A20" s="126"/>
      <c r="B20" s="191" t="s">
        <v>60</v>
      </c>
      <c r="C20" s="191"/>
      <c r="D20" s="191"/>
      <c r="E20" s="191"/>
      <c r="F20" s="132"/>
      <c r="G20" s="49"/>
      <c r="H20" s="45"/>
      <c r="I20" s="18"/>
      <c r="J20" s="18"/>
      <c r="K20" s="18"/>
      <c r="L20" s="18"/>
      <c r="M20" s="18"/>
      <c r="N20" s="18"/>
      <c r="O20" s="18"/>
      <c r="P20" s="18"/>
    </row>
    <row r="21" spans="1:16" ht="30" customHeight="1" x14ac:dyDescent="0.2">
      <c r="A21" s="18"/>
      <c r="B21" s="198" t="s">
        <v>22</v>
      </c>
      <c r="C21" s="199"/>
      <c r="D21" s="199"/>
      <c r="E21" s="200"/>
      <c r="F21" s="183" t="str">
        <f>" مالیات پرداختی  "&amp;C8&amp;"  ریال"</f>
        <v xml:space="preserve"> مالیات پرداختی  0  ریال</v>
      </c>
      <c r="G21" s="24"/>
      <c r="H21" s="45"/>
      <c r="I21" s="18"/>
      <c r="J21" s="18"/>
      <c r="K21" s="18"/>
      <c r="L21" s="18"/>
      <c r="M21" s="18"/>
      <c r="N21" s="18"/>
      <c r="O21" s="18"/>
      <c r="P21" s="18"/>
    </row>
    <row r="22" spans="1:16" ht="30.95" customHeight="1" thickBot="1" x14ac:dyDescent="0.25">
      <c r="A22" s="18"/>
      <c r="B22" s="107" t="s">
        <v>43</v>
      </c>
      <c r="C22" s="108" t="s">
        <v>38</v>
      </c>
      <c r="D22" s="108" t="s">
        <v>1</v>
      </c>
      <c r="E22" s="109" t="s">
        <v>39</v>
      </c>
      <c r="F22" s="183"/>
      <c r="G22" s="18"/>
      <c r="H22" s="45"/>
      <c r="I22" s="18"/>
      <c r="J22" s="18"/>
      <c r="K22" s="18"/>
      <c r="L22" s="18"/>
      <c r="M22" s="18"/>
      <c r="N22" s="18"/>
      <c r="O22" s="18"/>
      <c r="P22" s="18"/>
    </row>
    <row r="23" spans="1:16" ht="24.95" customHeight="1" thickTop="1" x14ac:dyDescent="0.2">
      <c r="A23" s="18"/>
      <c r="B23" s="93" t="s">
        <v>7</v>
      </c>
      <c r="C23" s="57">
        <f>Sheet2!C17</f>
        <v>0</v>
      </c>
      <c r="D23" s="94">
        <v>0</v>
      </c>
      <c r="E23" s="58">
        <f>Sheet2!C24*C23</f>
        <v>0</v>
      </c>
      <c r="F23" s="183"/>
      <c r="G23" s="18"/>
      <c r="H23" s="45"/>
      <c r="I23" s="18"/>
      <c r="J23" s="18"/>
      <c r="K23" s="18"/>
      <c r="L23" s="18"/>
      <c r="M23" s="18"/>
      <c r="N23" s="18"/>
      <c r="O23" s="18"/>
      <c r="P23" s="18"/>
    </row>
    <row r="24" spans="1:16" ht="24.95" customHeight="1" x14ac:dyDescent="0.2">
      <c r="A24" s="18"/>
      <c r="B24" s="95" t="s">
        <v>14</v>
      </c>
      <c r="C24" s="96">
        <f>Sheet2!E18</f>
        <v>0</v>
      </c>
      <c r="D24" s="97" t="s">
        <v>8</v>
      </c>
      <c r="E24" s="98">
        <f>Sheet2!C25*C24</f>
        <v>0</v>
      </c>
      <c r="F24" s="183"/>
      <c r="G24" s="18"/>
      <c r="H24" s="45"/>
      <c r="I24" s="18"/>
      <c r="J24" s="18"/>
      <c r="K24" s="18"/>
      <c r="L24" s="18"/>
      <c r="M24" s="18"/>
      <c r="N24" s="18"/>
      <c r="O24" s="18"/>
      <c r="P24" s="18"/>
    </row>
    <row r="25" spans="1:16" ht="24.95" customHeight="1" x14ac:dyDescent="0.2">
      <c r="A25" s="18"/>
      <c r="B25" s="99" t="s">
        <v>12</v>
      </c>
      <c r="C25" s="59">
        <f>Sheet2!E19</f>
        <v>0</v>
      </c>
      <c r="D25" s="97" t="s">
        <v>9</v>
      </c>
      <c r="E25" s="60">
        <f>Sheet2!C26*C25</f>
        <v>0</v>
      </c>
      <c r="F25" s="183"/>
      <c r="G25" s="18"/>
      <c r="H25" s="45"/>
      <c r="I25" s="18"/>
      <c r="J25" s="18"/>
      <c r="K25" s="18"/>
      <c r="L25" s="18"/>
      <c r="M25" s="18"/>
      <c r="N25" s="18"/>
      <c r="O25" s="18"/>
      <c r="P25" s="18"/>
    </row>
    <row r="26" spans="1:16" ht="24.95" customHeight="1" x14ac:dyDescent="0.2">
      <c r="A26" s="18"/>
      <c r="B26" s="95" t="s">
        <v>13</v>
      </c>
      <c r="C26" s="96">
        <f>Sheet2!E20</f>
        <v>0</v>
      </c>
      <c r="D26" s="97" t="s">
        <v>10</v>
      </c>
      <c r="E26" s="98">
        <f>Sheet2!C27*C26</f>
        <v>0</v>
      </c>
      <c r="F26" s="183"/>
      <c r="G26" s="18"/>
      <c r="H26" s="45"/>
      <c r="I26" s="18"/>
      <c r="J26" s="18"/>
      <c r="K26" s="18"/>
      <c r="L26" s="18"/>
      <c r="M26" s="18"/>
      <c r="N26" s="18"/>
      <c r="O26" s="18"/>
      <c r="P26" s="18"/>
    </row>
    <row r="27" spans="1:16" ht="24.95" customHeight="1" x14ac:dyDescent="0.2">
      <c r="A27" s="18"/>
      <c r="B27" s="95" t="s">
        <v>20</v>
      </c>
      <c r="C27" s="96">
        <f>Sheet2!E21</f>
        <v>0</v>
      </c>
      <c r="D27" s="97" t="s">
        <v>11</v>
      </c>
      <c r="E27" s="98">
        <f>Sheet2!C28*C27</f>
        <v>0</v>
      </c>
      <c r="F27" s="183"/>
      <c r="G27" s="18"/>
      <c r="H27" s="45"/>
      <c r="I27" s="18"/>
      <c r="J27" s="18"/>
      <c r="K27" s="18"/>
      <c r="L27" s="18"/>
      <c r="M27" s="18"/>
      <c r="N27" s="18"/>
      <c r="O27" s="18"/>
      <c r="P27" s="18"/>
    </row>
    <row r="28" spans="1:16" ht="24.95" customHeight="1" thickBot="1" x14ac:dyDescent="0.25">
      <c r="A28" s="18"/>
      <c r="B28" s="100" t="s">
        <v>15</v>
      </c>
      <c r="C28" s="61">
        <f>Sheet2!C22</f>
        <v>0</v>
      </c>
      <c r="D28" s="101" t="s">
        <v>16</v>
      </c>
      <c r="E28" s="102">
        <f>C28*Sheet2!C29</f>
        <v>0</v>
      </c>
      <c r="F28" s="183"/>
      <c r="G28" s="18"/>
      <c r="H28" s="117"/>
      <c r="I28" s="18"/>
      <c r="J28" s="18"/>
      <c r="K28" s="18"/>
      <c r="L28" s="18"/>
      <c r="M28" s="18"/>
      <c r="N28" s="18"/>
      <c r="O28" s="18"/>
      <c r="P28" s="18"/>
    </row>
    <row r="29" spans="1:16" ht="27" thickTop="1" thickBot="1" x14ac:dyDescent="0.7">
      <c r="A29" s="18"/>
      <c r="B29" s="90" t="s">
        <v>6</v>
      </c>
      <c r="C29" s="56">
        <f>SUM(C23:C28)</f>
        <v>0</v>
      </c>
      <c r="D29" s="91"/>
      <c r="E29" s="92">
        <f>SUM(E23:E28)</f>
        <v>0</v>
      </c>
      <c r="F29" s="183"/>
      <c r="G29" s="18"/>
      <c r="H29" s="45"/>
      <c r="I29" s="18"/>
      <c r="J29" s="18"/>
      <c r="K29" s="18"/>
      <c r="L29" s="18"/>
      <c r="M29" s="18"/>
      <c r="N29" s="18"/>
      <c r="O29" s="18"/>
      <c r="P29" s="18"/>
    </row>
    <row r="30" spans="1:16" ht="12.75" customHeight="1" thickBot="1" x14ac:dyDescent="0.7">
      <c r="A30" s="18"/>
      <c r="B30" s="122"/>
      <c r="C30" s="122"/>
      <c r="D30" s="119"/>
      <c r="E30" s="118"/>
      <c r="F30" s="116"/>
      <c r="G30" s="18"/>
      <c r="H30" s="117"/>
      <c r="I30" s="18"/>
      <c r="J30" s="18"/>
      <c r="K30" s="18"/>
      <c r="L30" s="18"/>
      <c r="M30" s="18"/>
      <c r="N30" s="18"/>
      <c r="O30" s="18"/>
      <c r="P30" s="18"/>
    </row>
    <row r="31" spans="1:16" ht="35.1" customHeight="1" thickTop="1" thickBot="1" x14ac:dyDescent="0.65">
      <c r="A31" s="18"/>
      <c r="B31" s="192" t="s">
        <v>19</v>
      </c>
      <c r="C31" s="193"/>
      <c r="D31" s="196" t="s">
        <v>47</v>
      </c>
      <c r="E31" s="196"/>
      <c r="F31" s="120"/>
      <c r="G31" s="18"/>
      <c r="H31" s="45"/>
      <c r="I31" s="18"/>
      <c r="J31" s="18"/>
      <c r="K31" s="18"/>
      <c r="L31" s="18"/>
      <c r="M31" s="18"/>
      <c r="N31" s="18"/>
      <c r="O31" s="18"/>
      <c r="P31" s="18"/>
    </row>
    <row r="32" spans="1:16" ht="9.75" customHeight="1" thickTop="1" thickBot="1" x14ac:dyDescent="0.25">
      <c r="A32" s="18"/>
      <c r="B32" s="124"/>
      <c r="C32" s="124"/>
      <c r="D32" s="125"/>
      <c r="E32" s="125"/>
      <c r="F32" s="120"/>
      <c r="G32" s="18"/>
      <c r="H32" s="45"/>
      <c r="I32" s="18"/>
      <c r="J32" s="18"/>
      <c r="K32" s="18"/>
      <c r="L32" s="18"/>
      <c r="M32" s="18"/>
      <c r="N32" s="18"/>
      <c r="O32" s="18"/>
      <c r="P32" s="18"/>
    </row>
    <row r="33" spans="1:16" ht="35.1" customHeight="1" thickTop="1" thickBot="1" x14ac:dyDescent="0.25">
      <c r="A33" s="18"/>
      <c r="B33" s="194" t="s">
        <v>45</v>
      </c>
      <c r="C33" s="195"/>
      <c r="D33" s="196" t="s">
        <v>46</v>
      </c>
      <c r="E33" s="196"/>
      <c r="F33" s="120"/>
      <c r="G33" s="117"/>
      <c r="H33" s="45"/>
      <c r="I33" s="18"/>
      <c r="J33" s="18"/>
      <c r="K33" s="18"/>
      <c r="L33" s="18"/>
      <c r="M33" s="18"/>
      <c r="N33" s="18"/>
      <c r="O33" s="18"/>
      <c r="P33" s="18"/>
    </row>
    <row r="34" spans="1:16" ht="10.5" customHeight="1" thickTop="1" thickBot="1" x14ac:dyDescent="0.25">
      <c r="A34" s="18"/>
      <c r="B34" s="123"/>
      <c r="C34" s="123"/>
      <c r="D34" s="121"/>
      <c r="E34" s="121"/>
      <c r="F34" s="121"/>
      <c r="G34" s="18"/>
      <c r="H34" s="45"/>
      <c r="I34" s="18"/>
      <c r="J34" s="18"/>
      <c r="K34" s="18"/>
      <c r="L34" s="18"/>
      <c r="M34" s="18"/>
      <c r="N34" s="18"/>
      <c r="O34" s="18"/>
      <c r="P34" s="18"/>
    </row>
    <row r="35" spans="1:16" ht="30" customHeight="1" x14ac:dyDescent="0.2">
      <c r="A35" s="18"/>
      <c r="B35" s="179" t="s">
        <v>23</v>
      </c>
      <c r="C35" s="180"/>
      <c r="D35" s="180"/>
      <c r="E35" s="181"/>
      <c r="F35" s="184" t="str">
        <f>" مالیات پرداختی "&amp;C10&amp;" ریال"</f>
        <v xml:space="preserve"> مالیات پرداختی 0 ریال</v>
      </c>
      <c r="G35" s="18"/>
      <c r="H35" s="45"/>
      <c r="I35" s="18"/>
      <c r="J35" s="18"/>
      <c r="K35" s="18"/>
      <c r="L35" s="18"/>
      <c r="M35" s="18"/>
      <c r="N35" s="18"/>
      <c r="O35" s="18"/>
      <c r="P35" s="18"/>
    </row>
    <row r="36" spans="1:16" ht="30.95" customHeight="1" thickBot="1" x14ac:dyDescent="0.25">
      <c r="A36" s="18"/>
      <c r="B36" s="110" t="s">
        <v>44</v>
      </c>
      <c r="C36" s="111" t="s">
        <v>38</v>
      </c>
      <c r="D36" s="112" t="s">
        <v>1</v>
      </c>
      <c r="E36" s="113" t="s">
        <v>39</v>
      </c>
      <c r="F36" s="184"/>
      <c r="G36" s="18"/>
      <c r="H36" s="45"/>
      <c r="I36" s="18"/>
      <c r="J36" s="18"/>
      <c r="K36" s="18"/>
      <c r="L36" s="18"/>
      <c r="M36" s="18"/>
      <c r="N36" s="18"/>
      <c r="O36" s="18"/>
      <c r="P36" s="18"/>
    </row>
    <row r="37" spans="1:16" ht="24.95" customHeight="1" thickTop="1" x14ac:dyDescent="0.2">
      <c r="A37" s="18"/>
      <c r="B37" s="85" t="s">
        <v>7</v>
      </c>
      <c r="C37" s="63">
        <f>Sheet2!C32</f>
        <v>0</v>
      </c>
      <c r="D37" s="86">
        <v>0</v>
      </c>
      <c r="E37" s="64">
        <f>C37*Sheet2!C38</f>
        <v>0</v>
      </c>
      <c r="F37" s="184"/>
      <c r="G37" s="18"/>
      <c r="H37" s="45"/>
      <c r="I37" s="18"/>
      <c r="J37" s="18"/>
      <c r="K37" s="18"/>
      <c r="L37" s="18"/>
      <c r="M37" s="18"/>
      <c r="N37" s="18"/>
      <c r="O37" s="18"/>
      <c r="P37" s="18"/>
    </row>
    <row r="38" spans="1:16" ht="24.95" customHeight="1" x14ac:dyDescent="0.2">
      <c r="A38" s="18"/>
      <c r="B38" s="87" t="s">
        <v>24</v>
      </c>
      <c r="C38" s="65">
        <f>Sheet2!E33</f>
        <v>0</v>
      </c>
      <c r="D38" s="65" t="s">
        <v>8</v>
      </c>
      <c r="E38" s="66">
        <f>C38*Sheet2!C39</f>
        <v>0</v>
      </c>
      <c r="F38" s="184"/>
      <c r="G38" s="18"/>
      <c r="H38" s="45"/>
      <c r="I38" s="18"/>
      <c r="J38" s="18"/>
      <c r="K38" s="18"/>
      <c r="L38" s="18"/>
      <c r="M38" s="18"/>
      <c r="N38" s="18"/>
      <c r="O38" s="18"/>
      <c r="P38" s="18"/>
    </row>
    <row r="39" spans="1:16" ht="24.95" customHeight="1" x14ac:dyDescent="0.2">
      <c r="A39" s="18"/>
      <c r="B39" s="87" t="s">
        <v>25</v>
      </c>
      <c r="C39" s="65">
        <f>Sheet2!E34</f>
        <v>0</v>
      </c>
      <c r="D39" s="65" t="s">
        <v>9</v>
      </c>
      <c r="E39" s="66">
        <f>C39*Sheet2!C40</f>
        <v>0</v>
      </c>
      <c r="F39" s="184"/>
      <c r="G39" s="18"/>
      <c r="H39" s="45"/>
      <c r="I39" s="18"/>
      <c r="J39" s="18"/>
      <c r="K39" s="18"/>
      <c r="L39" s="18"/>
      <c r="M39" s="18"/>
      <c r="N39" s="18"/>
      <c r="O39" s="18"/>
      <c r="P39" s="18"/>
    </row>
    <row r="40" spans="1:16" ht="24.95" customHeight="1" x14ac:dyDescent="0.2">
      <c r="A40" s="18"/>
      <c r="B40" s="87" t="s">
        <v>26</v>
      </c>
      <c r="C40" s="65">
        <f>Sheet2!E35</f>
        <v>0</v>
      </c>
      <c r="D40" s="65" t="s">
        <v>11</v>
      </c>
      <c r="E40" s="66">
        <f>C40*Sheet2!C41</f>
        <v>0</v>
      </c>
      <c r="F40" s="184"/>
      <c r="G40" s="18"/>
      <c r="H40" s="45"/>
      <c r="I40" s="18"/>
      <c r="J40" s="18"/>
      <c r="K40" s="18"/>
      <c r="L40" s="18"/>
      <c r="M40" s="18"/>
      <c r="N40" s="18"/>
      <c r="O40" s="18"/>
      <c r="P40" s="18"/>
    </row>
    <row r="41" spans="1:16" ht="24.95" customHeight="1" thickBot="1" x14ac:dyDescent="0.25">
      <c r="A41" s="18"/>
      <c r="B41" s="88" t="s">
        <v>27</v>
      </c>
      <c r="C41" s="67">
        <f>Sheet2!C36</f>
        <v>0</v>
      </c>
      <c r="D41" s="67" t="s">
        <v>16</v>
      </c>
      <c r="E41" s="89">
        <f>C41*Sheet2!C42</f>
        <v>0</v>
      </c>
      <c r="F41" s="184"/>
      <c r="G41" s="18"/>
      <c r="H41" s="45"/>
      <c r="I41" s="18"/>
      <c r="J41" s="18"/>
      <c r="K41" s="18"/>
      <c r="L41" s="18"/>
      <c r="M41" s="18"/>
      <c r="N41" s="18"/>
      <c r="O41" s="18"/>
      <c r="P41" s="18"/>
    </row>
    <row r="42" spans="1:16" ht="27" thickTop="1" thickBot="1" x14ac:dyDescent="0.25">
      <c r="A42" s="18"/>
      <c r="B42" s="76" t="s">
        <v>6</v>
      </c>
      <c r="C42" s="77">
        <f>SUM(C37:C41)</f>
        <v>0</v>
      </c>
      <c r="D42" s="77"/>
      <c r="E42" s="78">
        <f>SUM(E37:E41)</f>
        <v>0</v>
      </c>
      <c r="F42" s="184"/>
      <c r="G42" s="18"/>
      <c r="H42" s="45"/>
      <c r="I42" s="18"/>
      <c r="J42" s="18"/>
      <c r="K42" s="18"/>
      <c r="L42" s="18"/>
      <c r="M42" s="18"/>
      <c r="N42" s="18"/>
      <c r="O42" s="18"/>
      <c r="P42" s="18"/>
    </row>
    <row r="43" spans="1:16" ht="8.25" customHeight="1" thickBot="1" x14ac:dyDescent="0.6">
      <c r="A43" s="18"/>
      <c r="B43" s="18"/>
      <c r="C43" s="18"/>
      <c r="D43" s="47"/>
      <c r="E43" s="46"/>
      <c r="F43" s="18"/>
      <c r="G43" s="18"/>
      <c r="H43" s="45"/>
      <c r="I43" s="18"/>
      <c r="J43" s="18"/>
      <c r="K43" s="18"/>
      <c r="L43" s="18"/>
      <c r="M43" s="18"/>
      <c r="N43" s="18"/>
      <c r="O43" s="18"/>
      <c r="P43" s="18"/>
    </row>
    <row r="44" spans="1:16" ht="24.95" customHeight="1" thickBot="1" x14ac:dyDescent="0.65">
      <c r="A44" s="18"/>
      <c r="B44" s="142" t="s">
        <v>52</v>
      </c>
      <c r="C44" s="18"/>
      <c r="D44" s="143" t="s">
        <v>85</v>
      </c>
      <c r="E44" s="144" t="s">
        <v>86</v>
      </c>
      <c r="F44" s="18"/>
      <c r="G44" s="18"/>
      <c r="H44" s="45"/>
      <c r="I44" s="18"/>
      <c r="J44" s="18"/>
      <c r="K44" s="18"/>
      <c r="L44" s="18"/>
      <c r="M44" s="18"/>
      <c r="N44" s="18"/>
      <c r="O44" s="18"/>
      <c r="P44" s="18"/>
    </row>
    <row r="45" spans="1:16" ht="10.5" customHeight="1" thickBot="1" x14ac:dyDescent="0.25">
      <c r="A45" s="18"/>
      <c r="B45" s="18"/>
      <c r="C45" s="18"/>
      <c r="D45" s="18"/>
      <c r="E45" s="18"/>
      <c r="F45" s="18"/>
      <c r="G45" s="18"/>
      <c r="H45" s="45"/>
      <c r="I45" s="18"/>
      <c r="J45" s="18"/>
      <c r="K45" s="18"/>
      <c r="L45" s="18"/>
      <c r="M45" s="18"/>
      <c r="N45" s="18"/>
      <c r="O45" s="18"/>
      <c r="P45" s="18"/>
    </row>
    <row r="46" spans="1:16" ht="24.95" customHeight="1" thickBot="1" x14ac:dyDescent="0.25">
      <c r="A46" s="18"/>
      <c r="B46" s="131" t="s">
        <v>82</v>
      </c>
      <c r="C46" s="18"/>
      <c r="D46" s="18"/>
      <c r="E46" s="117" t="s">
        <v>84</v>
      </c>
      <c r="F46" s="18"/>
      <c r="G46" s="18"/>
      <c r="H46" s="45"/>
      <c r="I46" s="18"/>
      <c r="J46" s="18"/>
      <c r="K46" s="18"/>
      <c r="L46" s="18"/>
      <c r="M46" s="18"/>
      <c r="N46" s="18"/>
      <c r="O46" s="18"/>
      <c r="P46" s="18"/>
    </row>
    <row r="47" spans="1:16" ht="41.25" customHeight="1" x14ac:dyDescent="0.2">
      <c r="A47" s="18"/>
      <c r="B47" s="18"/>
      <c r="C47" s="18"/>
      <c r="D47" s="18"/>
      <c r="E47" s="18"/>
      <c r="F47" s="18"/>
      <c r="G47" s="18"/>
      <c r="H47" s="45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A48" s="18"/>
      <c r="B48" s="18"/>
      <c r="C48" s="18"/>
      <c r="D48" s="18"/>
      <c r="E48" s="18"/>
      <c r="F48" s="18"/>
      <c r="G48" s="18"/>
      <c r="H48" s="45"/>
      <c r="I48" s="18"/>
      <c r="J48" s="18"/>
      <c r="K48" s="18"/>
      <c r="L48" s="18"/>
      <c r="M48" s="18"/>
      <c r="N48" s="18"/>
      <c r="O48" s="18"/>
      <c r="P48" s="18"/>
    </row>
    <row r="49" spans="1:16" x14ac:dyDescent="0.2">
      <c r="A49" s="18"/>
      <c r="B49" s="18"/>
      <c r="C49" s="18"/>
      <c r="D49" s="18"/>
      <c r="E49" s="18"/>
      <c r="F49" s="18"/>
      <c r="G49" s="18"/>
      <c r="H49" s="45"/>
      <c r="I49" s="18"/>
      <c r="J49" s="18"/>
      <c r="K49" s="18"/>
      <c r="L49" s="18"/>
      <c r="M49" s="18"/>
      <c r="N49" s="18"/>
      <c r="O49" s="18"/>
      <c r="P49" s="18"/>
    </row>
    <row r="50" spans="1:16" x14ac:dyDescent="0.2">
      <c r="A50" s="18"/>
      <c r="B50" s="18"/>
      <c r="C50" s="18"/>
      <c r="D50" s="18"/>
      <c r="E50" s="18"/>
      <c r="F50" s="18"/>
      <c r="G50" s="18"/>
      <c r="H50" s="45"/>
      <c r="I50" s="18"/>
      <c r="J50" s="18"/>
      <c r="K50" s="18"/>
      <c r="L50" s="18"/>
      <c r="M50" s="18"/>
      <c r="N50" s="18"/>
      <c r="O50" s="18"/>
      <c r="P50" s="18"/>
    </row>
    <row r="51" spans="1:16" x14ac:dyDescent="0.2">
      <c r="A51" s="18"/>
      <c r="B51" s="18"/>
      <c r="C51" s="18"/>
      <c r="D51" s="18"/>
      <c r="E51" s="18"/>
      <c r="F51" s="18"/>
      <c r="G51" s="18"/>
      <c r="H51" s="45"/>
      <c r="I51" s="18"/>
      <c r="J51" s="18"/>
      <c r="K51" s="18"/>
      <c r="L51" s="18"/>
      <c r="M51" s="18"/>
      <c r="N51" s="18"/>
      <c r="O51" s="18"/>
      <c r="P51" s="18"/>
    </row>
    <row r="52" spans="1:16" x14ac:dyDescent="0.2">
      <c r="A52" s="18"/>
      <c r="B52" s="18"/>
      <c r="C52" s="18"/>
      <c r="D52" s="18"/>
      <c r="E52" s="18"/>
      <c r="F52" s="18"/>
      <c r="G52" s="18"/>
      <c r="H52" s="45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A53" s="18"/>
      <c r="B53" s="18"/>
      <c r="C53" s="18"/>
      <c r="D53" s="18"/>
      <c r="E53" s="18"/>
      <c r="F53" s="18"/>
      <c r="G53" s="18"/>
      <c r="H53" s="45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A54" s="18"/>
      <c r="B54" s="18"/>
      <c r="C54" s="18"/>
      <c r="D54" s="18"/>
      <c r="E54" s="18"/>
      <c r="F54" s="18"/>
      <c r="G54" s="18"/>
      <c r="H54" s="45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A55" s="18"/>
      <c r="B55" s="18"/>
      <c r="C55" s="18"/>
      <c r="D55" s="18"/>
      <c r="E55" s="18"/>
      <c r="F55" s="18"/>
      <c r="G55" s="18"/>
      <c r="H55" s="45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A56" s="18"/>
      <c r="B56" s="18"/>
      <c r="C56" s="18"/>
      <c r="D56" s="18"/>
      <c r="E56" s="18"/>
      <c r="F56" s="18"/>
      <c r="G56" s="18"/>
      <c r="H56" s="45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A57" s="18"/>
      <c r="B57" s="18"/>
      <c r="C57" s="18"/>
      <c r="D57" s="18"/>
      <c r="E57" s="18"/>
      <c r="F57" s="18"/>
      <c r="G57" s="18"/>
      <c r="H57" s="45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A58" s="18"/>
      <c r="B58" s="18"/>
      <c r="C58" s="18"/>
      <c r="D58" s="18"/>
      <c r="E58" s="18"/>
      <c r="F58" s="18"/>
      <c r="G58" s="18"/>
      <c r="H58" s="45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A59" s="18"/>
      <c r="B59" s="18"/>
      <c r="C59" s="18"/>
      <c r="D59" s="18"/>
      <c r="E59" s="18"/>
      <c r="F59" s="18"/>
      <c r="G59" s="18"/>
      <c r="H59" s="45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A60" s="18"/>
      <c r="B60" s="18"/>
      <c r="C60" s="18"/>
      <c r="D60" s="18"/>
      <c r="E60" s="18"/>
      <c r="F60" s="18"/>
      <c r="G60" s="18"/>
      <c r="H60" s="45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A61" s="18"/>
      <c r="B61" s="18"/>
      <c r="C61" s="18"/>
      <c r="D61" s="18"/>
      <c r="E61" s="18"/>
      <c r="F61" s="18"/>
      <c r="G61" s="18"/>
      <c r="H61" s="45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A62" s="18"/>
      <c r="B62" s="18"/>
      <c r="C62" s="18"/>
      <c r="D62" s="18"/>
      <c r="E62" s="18"/>
      <c r="F62" s="18"/>
      <c r="G62" s="18"/>
      <c r="H62" s="45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A63" s="18"/>
      <c r="B63" s="18"/>
      <c r="C63" s="18"/>
      <c r="D63" s="18"/>
      <c r="E63" s="18"/>
      <c r="F63" s="18"/>
      <c r="G63" s="18"/>
      <c r="H63" s="45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A64" s="18"/>
      <c r="B64" s="18"/>
      <c r="C64" s="18"/>
      <c r="D64" s="18"/>
      <c r="E64" s="18"/>
      <c r="F64" s="18"/>
      <c r="G64" s="18"/>
      <c r="H64" s="45"/>
      <c r="I64" s="18"/>
      <c r="J64" s="18"/>
      <c r="K64" s="18"/>
      <c r="L64" s="18"/>
      <c r="M64" s="18"/>
      <c r="N64" s="18"/>
      <c r="O64" s="18"/>
      <c r="P64" s="18"/>
    </row>
    <row r="65" spans="1:16" x14ac:dyDescent="0.2">
      <c r="A65" s="18"/>
      <c r="B65" s="18"/>
      <c r="C65" s="18"/>
      <c r="D65" s="18"/>
      <c r="E65" s="18"/>
      <c r="F65" s="18"/>
      <c r="G65" s="18"/>
      <c r="H65" s="45"/>
      <c r="I65" s="18"/>
      <c r="J65" s="18"/>
      <c r="K65" s="18"/>
      <c r="L65" s="18"/>
      <c r="M65" s="18"/>
      <c r="N65" s="18"/>
      <c r="O65" s="18"/>
      <c r="P65" s="18"/>
    </row>
    <row r="66" spans="1:16" x14ac:dyDescent="0.2">
      <c r="A66" s="18"/>
      <c r="B66" s="18"/>
      <c r="C66" s="18"/>
      <c r="D66" s="18"/>
      <c r="E66" s="18"/>
      <c r="F66" s="18"/>
      <c r="G66" s="18"/>
      <c r="H66" s="45"/>
      <c r="I66" s="18"/>
      <c r="J66" s="18"/>
      <c r="K66" s="18"/>
      <c r="L66" s="18"/>
      <c r="M66" s="18"/>
      <c r="N66" s="18"/>
      <c r="O66" s="18"/>
      <c r="P66" s="18"/>
    </row>
    <row r="67" spans="1:16" x14ac:dyDescent="0.2">
      <c r="A67" s="18"/>
      <c r="B67" s="18"/>
      <c r="C67" s="18"/>
      <c r="D67" s="18"/>
      <c r="E67" s="18"/>
      <c r="F67" s="18"/>
      <c r="G67" s="18"/>
      <c r="H67" s="45"/>
      <c r="I67" s="18"/>
      <c r="J67" s="18"/>
      <c r="K67" s="18"/>
      <c r="L67" s="18"/>
      <c r="M67" s="18"/>
      <c r="N67" s="18"/>
      <c r="O67" s="18"/>
      <c r="P67" s="18"/>
    </row>
  </sheetData>
  <sheetProtection algorithmName="SHA-512" hashValue="qKO4bvsW8xcF/cujCRG5medSHmbWLPlLW2WDkYAjInIY5674CGxtM3ynW3ry9LraSXIs3SPyKKXKw3KzVxnTSg==" saltValue="OpCTg73UYlJx91kLP0Bx4g==" spinCount="100000" sheet="1" objects="1" scenarios="1"/>
  <mergeCells count="17">
    <mergeCell ref="B1:F1"/>
    <mergeCell ref="B21:E21"/>
    <mergeCell ref="D6:F7"/>
    <mergeCell ref="B2:F2"/>
    <mergeCell ref="B35:E35"/>
    <mergeCell ref="A3:D3"/>
    <mergeCell ref="F21:F29"/>
    <mergeCell ref="F35:F42"/>
    <mergeCell ref="B12:E12"/>
    <mergeCell ref="F12:F19"/>
    <mergeCell ref="D10:F10"/>
    <mergeCell ref="D8:F9"/>
    <mergeCell ref="B20:E20"/>
    <mergeCell ref="B31:C31"/>
    <mergeCell ref="B33:C33"/>
    <mergeCell ref="D31:E31"/>
    <mergeCell ref="D33:E33"/>
  </mergeCells>
  <dataValidations count="1">
    <dataValidation type="whole" allowBlank="1" showInputMessage="1" showErrorMessage="1" errorTitle="اخطار" error="ععدی بزرگتر از صفر وارد نمایید" promptTitle="توجه" prompt="جمع دریافتی مشمول مالیات ماهیانه را به ریال وارد نمایید" sqref="C4">
      <formula1>0</formula1>
      <formula2>100000000000</formula2>
    </dataValidation>
  </dataValidations>
  <hyperlinks>
    <hyperlink ref="D33:E33" r:id="rId1" display="پست الکترونیکی (Email)"/>
    <hyperlink ref="D31:E31" r:id="rId2" display="اینستاگرام (instagram)"/>
    <hyperlink ref="B2:F2" r:id="rId3" display="تهیه و تنظیم : صیاح الدین شهدی"/>
    <hyperlink ref="B12:E12" r:id="rId4" display="جدول محاسبه مالیات بر درآمد سال  ۱۳۹9 "/>
    <hyperlink ref="B21:E21" r:id="rId5" display="جدول محاسبه مالیات بر درآمد سال  ۱۳۹۸ "/>
    <hyperlink ref="B35:E35" r:id="rId6" display="جدول محاسبه مالیات بر درآمد سال  ۱۳۹۷"/>
    <hyperlink ref="B44" location="فرمول!A1" display="کاربرگ فرمول مالیات"/>
    <hyperlink ref="B20:E20" r:id="rId7" display="https://www.instagram.com/sayah.shahdi/"/>
    <hyperlink ref="B46" location="'جدول مالیات'!A1" display="جدول مالیات سال ۹۹"/>
    <hyperlink ref="E46" r:id="rId8"/>
  </hyperlinks>
  <printOptions horizontalCentered="1" verticalCentered="1"/>
  <pageMargins left="0.11811023622047245" right="0.11811023622047245" top="0.15748031496062992" bottom="0.19685039370078741" header="0.11811023622047245" footer="0.11811023622047245"/>
  <pageSetup paperSize="9" scale="76"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B1:U66"/>
  <sheetViews>
    <sheetView rightToLeft="1" zoomScale="80" zoomScaleNormal="80" workbookViewId="0">
      <selection activeCell="H8" sqref="A1:XFD1048576"/>
    </sheetView>
  </sheetViews>
  <sheetFormatPr defaultColWidth="9" defaultRowHeight="14.25" x14ac:dyDescent="0.2"/>
  <cols>
    <col min="1" max="1" width="9" style="19"/>
    <col min="2" max="2" width="31.25" style="19" bestFit="1" customWidth="1"/>
    <col min="3" max="4" width="20.375" style="19" bestFit="1" customWidth="1"/>
    <col min="5" max="5" width="19.875" style="19" customWidth="1"/>
    <col min="6" max="11" width="9" style="19"/>
    <col min="12" max="12" width="11.125" style="19" bestFit="1" customWidth="1"/>
    <col min="13" max="14" width="9" style="19" bestFit="1" customWidth="1"/>
    <col min="15" max="16384" width="9" style="19"/>
  </cols>
  <sheetData>
    <row r="1" spans="2:5" ht="22.5" x14ac:dyDescent="0.55000000000000004">
      <c r="B1" s="10" t="s">
        <v>7</v>
      </c>
      <c r="C1" s="32">
        <f>IF(D10&lt;30000000,D10,30000000)</f>
        <v>0</v>
      </c>
      <c r="D1" s="33"/>
      <c r="E1" s="34"/>
    </row>
    <row r="2" spans="2:5" ht="22.5" x14ac:dyDescent="0.55000000000000004">
      <c r="B2" s="11" t="s">
        <v>14</v>
      </c>
      <c r="C2" s="35">
        <f>IF(D10&lt;30000001,0,D10-30000000)</f>
        <v>0</v>
      </c>
      <c r="D2" s="36">
        <f>IF(C2&gt;45000000,45000000,C2)</f>
        <v>0</v>
      </c>
      <c r="E2" s="37">
        <f>IF(D2&gt;0,D2,0)</f>
        <v>0</v>
      </c>
    </row>
    <row r="3" spans="2:5" ht="22.5" x14ac:dyDescent="0.55000000000000004">
      <c r="B3" s="12" t="s">
        <v>12</v>
      </c>
      <c r="C3" s="35">
        <f>C2-D2</f>
        <v>0</v>
      </c>
      <c r="D3" s="36">
        <f>IF(C3&gt;30000000,30000000,C3)</f>
        <v>0</v>
      </c>
      <c r="E3" s="37">
        <f>IF(D3&gt;0,D3,0)</f>
        <v>0</v>
      </c>
    </row>
    <row r="4" spans="2:5" ht="22.5" x14ac:dyDescent="0.55000000000000004">
      <c r="B4" s="11" t="s">
        <v>13</v>
      </c>
      <c r="C4" s="35">
        <f>C3-D3</f>
        <v>0</v>
      </c>
      <c r="D4" s="36">
        <f>IF(C4&gt;45000000,45000000,C4)</f>
        <v>0</v>
      </c>
      <c r="E4" s="37">
        <f>IF(D4&gt;0,D4,0)</f>
        <v>0</v>
      </c>
    </row>
    <row r="5" spans="2:5" ht="23.25" thickBot="1" x14ac:dyDescent="0.6">
      <c r="B5" s="14" t="s">
        <v>29</v>
      </c>
      <c r="C5" s="38">
        <f>C4-D4</f>
        <v>0</v>
      </c>
      <c r="D5" s="39"/>
      <c r="E5" s="40">
        <f>IF(C5&gt;0,C5,0)</f>
        <v>0</v>
      </c>
    </row>
    <row r="7" spans="2:5" ht="21.75" x14ac:dyDescent="0.2">
      <c r="C7" s="5">
        <v>0</v>
      </c>
    </row>
    <row r="8" spans="2:5" ht="21.75" x14ac:dyDescent="0.2">
      <c r="C8" s="6">
        <v>0.1</v>
      </c>
    </row>
    <row r="9" spans="2:5" ht="21.75" x14ac:dyDescent="0.2">
      <c r="C9" s="5">
        <v>0.15</v>
      </c>
    </row>
    <row r="10" spans="2:5" ht="21.75" x14ac:dyDescent="0.2">
      <c r="C10" s="6">
        <v>0.2</v>
      </c>
      <c r="D10" s="54">
        <f>D28</f>
        <v>0</v>
      </c>
    </row>
    <row r="11" spans="2:5" ht="21.75" x14ac:dyDescent="0.2">
      <c r="C11" s="7">
        <v>0.25</v>
      </c>
    </row>
    <row r="16" spans="2:5" ht="15" thickBot="1" x14ac:dyDescent="0.25"/>
    <row r="17" spans="2:5" ht="22.5" x14ac:dyDescent="0.55000000000000004">
      <c r="B17" s="10" t="s">
        <v>7</v>
      </c>
      <c r="C17" s="26">
        <f>IF((Sheet2!D28&lt;27500001),Sheet2!D28,27500000)</f>
        <v>0</v>
      </c>
      <c r="D17" s="26"/>
      <c r="E17" s="27"/>
    </row>
    <row r="18" spans="2:5" ht="22.5" x14ac:dyDescent="0.55000000000000004">
      <c r="B18" s="11" t="s">
        <v>14</v>
      </c>
      <c r="C18" s="28">
        <f>IF(Sheet2!D28&lt;27500001,0,Sheet2!D28-27500000)</f>
        <v>0</v>
      </c>
      <c r="D18" s="28">
        <f>IF(C18&gt;41250000,41250000,C18)</f>
        <v>0</v>
      </c>
      <c r="E18" s="29">
        <f>IF(D18&gt;0,D18,0)</f>
        <v>0</v>
      </c>
    </row>
    <row r="19" spans="2:5" ht="22.5" x14ac:dyDescent="0.55000000000000004">
      <c r="B19" s="12" t="s">
        <v>12</v>
      </c>
      <c r="C19" s="28">
        <f>C18-D18</f>
        <v>0</v>
      </c>
      <c r="D19" s="28">
        <f>IF(C19&gt;27500000,27500000,C19)</f>
        <v>0</v>
      </c>
      <c r="E19" s="29">
        <f>IF(D19&gt;0,D19,0)</f>
        <v>0</v>
      </c>
    </row>
    <row r="20" spans="2:5" ht="22.5" x14ac:dyDescent="0.55000000000000004">
      <c r="B20" s="11" t="s">
        <v>13</v>
      </c>
      <c r="C20" s="28">
        <f>C19-D19</f>
        <v>0</v>
      </c>
      <c r="D20" s="28">
        <f>IF(C20&gt;41250000,41250000,C20)</f>
        <v>0</v>
      </c>
      <c r="E20" s="29">
        <f>IF(D20&gt;0,D20,0)</f>
        <v>0</v>
      </c>
    </row>
    <row r="21" spans="2:5" ht="23.25" thickBot="1" x14ac:dyDescent="0.6">
      <c r="B21" s="13" t="s">
        <v>20</v>
      </c>
      <c r="C21" s="30">
        <f>C20-D20</f>
        <v>0</v>
      </c>
      <c r="D21" s="28">
        <f>IF(C21&gt;55000000,55000000,C21)</f>
        <v>0</v>
      </c>
      <c r="E21" s="29">
        <f>IF(D21&gt;0,D21,0)</f>
        <v>0</v>
      </c>
    </row>
    <row r="22" spans="2:5" ht="23.25" thickBot="1" x14ac:dyDescent="0.6">
      <c r="B22" s="14" t="s">
        <v>15</v>
      </c>
      <c r="C22" s="30">
        <f>C21-D21</f>
        <v>0</v>
      </c>
      <c r="D22" s="31"/>
      <c r="E22" s="31">
        <f>IF(C22&gt;0,C22,0)</f>
        <v>0</v>
      </c>
    </row>
    <row r="24" spans="2:5" ht="21.75" x14ac:dyDescent="0.2">
      <c r="C24" s="5">
        <v>0</v>
      </c>
    </row>
    <row r="25" spans="2:5" ht="21.75" x14ac:dyDescent="0.2">
      <c r="C25" s="6">
        <v>0.1</v>
      </c>
    </row>
    <row r="26" spans="2:5" ht="21.75" x14ac:dyDescent="0.2">
      <c r="C26" s="5">
        <v>0.15</v>
      </c>
    </row>
    <row r="27" spans="2:5" ht="21.75" x14ac:dyDescent="0.2">
      <c r="C27" s="6">
        <v>0.2</v>
      </c>
    </row>
    <row r="28" spans="2:5" ht="22.5" x14ac:dyDescent="0.55000000000000004">
      <c r="C28" s="7">
        <v>0.25</v>
      </c>
      <c r="D28" s="28">
        <f>'محاسبه مالیات'!C4</f>
        <v>0</v>
      </c>
    </row>
    <row r="29" spans="2:5" ht="21.75" x14ac:dyDescent="0.2">
      <c r="C29" s="7">
        <v>0.35</v>
      </c>
    </row>
    <row r="31" spans="2:5" ht="15" thickBot="1" x14ac:dyDescent="0.25"/>
    <row r="32" spans="2:5" ht="22.5" x14ac:dyDescent="0.55000000000000004">
      <c r="B32" s="1" t="s">
        <v>0</v>
      </c>
      <c r="C32" s="32">
        <f>IF(D28&lt;23000000,D28,23000000)</f>
        <v>0</v>
      </c>
      <c r="D32" s="33"/>
      <c r="E32" s="34"/>
    </row>
    <row r="33" spans="2:19" ht="22.5" x14ac:dyDescent="0.55000000000000004">
      <c r="B33" s="2" t="s">
        <v>2</v>
      </c>
      <c r="C33" s="35">
        <f>IF(Sheet2!D28&lt;23000001,0,Sheet2!D28-23000000)</f>
        <v>0</v>
      </c>
      <c r="D33" s="36">
        <f>IF(C33&gt;69000000,69000000,C33)</f>
        <v>0</v>
      </c>
      <c r="E33" s="37">
        <f>IF(D33&gt;0,D33,0)</f>
        <v>0</v>
      </c>
    </row>
    <row r="34" spans="2:19" ht="22.5" x14ac:dyDescent="0.55000000000000004">
      <c r="B34" s="3" t="s">
        <v>3</v>
      </c>
      <c r="C34" s="35">
        <f>C33-D33</f>
        <v>0</v>
      </c>
      <c r="D34" s="36">
        <f>IF(C34&gt;23000000,23000000,C34)</f>
        <v>0</v>
      </c>
      <c r="E34" s="37">
        <f>IF(D34&gt;0,D34,0)</f>
        <v>0</v>
      </c>
    </row>
    <row r="35" spans="2:19" ht="22.5" x14ac:dyDescent="0.55000000000000004">
      <c r="B35" s="2" t="s">
        <v>4</v>
      </c>
      <c r="C35" s="35">
        <f>C34-D34</f>
        <v>0</v>
      </c>
      <c r="D35" s="36">
        <f>IF(C35&gt;46000000,46000000,C35)</f>
        <v>0</v>
      </c>
      <c r="E35" s="37">
        <f>IF(D35&gt;0,D35,0)</f>
        <v>0</v>
      </c>
    </row>
    <row r="36" spans="2:19" ht="23.25" thickBot="1" x14ac:dyDescent="0.6">
      <c r="B36" s="4" t="s">
        <v>5</v>
      </c>
      <c r="C36" s="38">
        <f>C35-D35</f>
        <v>0</v>
      </c>
      <c r="D36" s="39"/>
      <c r="E36" s="40">
        <f>IF(C36&gt;0,C36,0)</f>
        <v>0</v>
      </c>
    </row>
    <row r="38" spans="2:19" ht="21.75" x14ac:dyDescent="0.2">
      <c r="C38" s="5">
        <v>0</v>
      </c>
    </row>
    <row r="39" spans="2:19" ht="21.75" x14ac:dyDescent="0.2">
      <c r="C39" s="6">
        <v>0.1</v>
      </c>
    </row>
    <row r="40" spans="2:19" ht="21.75" x14ac:dyDescent="0.2">
      <c r="C40" s="5">
        <v>0.15</v>
      </c>
    </row>
    <row r="41" spans="2:19" ht="21.75" x14ac:dyDescent="0.2">
      <c r="C41" s="6">
        <v>0.25</v>
      </c>
    </row>
    <row r="42" spans="2:19" ht="21.75" x14ac:dyDescent="0.2">
      <c r="C42" s="7">
        <v>0.35</v>
      </c>
    </row>
    <row r="44" spans="2:19" ht="15" thickBot="1" x14ac:dyDescent="0.25"/>
    <row r="45" spans="2:19" ht="22.5" thickBot="1" x14ac:dyDescent="0.3">
      <c r="B45" s="41"/>
      <c r="C45" s="42">
        <v>1398</v>
      </c>
      <c r="D45" s="42">
        <v>1397</v>
      </c>
      <c r="E45" s="42">
        <v>1399</v>
      </c>
      <c r="G45" s="23"/>
      <c r="H45" s="15">
        <v>1398</v>
      </c>
      <c r="I45" s="15">
        <v>1397</v>
      </c>
      <c r="J45" s="15">
        <v>1399</v>
      </c>
      <c r="L45" s="51"/>
      <c r="M45" s="53">
        <v>98</v>
      </c>
      <c r="N45" s="53">
        <v>97</v>
      </c>
      <c r="O45" s="53">
        <v>99</v>
      </c>
      <c r="P45" s="43"/>
      <c r="Q45" s="43">
        <v>1398</v>
      </c>
      <c r="R45" s="43">
        <v>1397</v>
      </c>
      <c r="S45" s="43">
        <v>1399</v>
      </c>
    </row>
    <row r="46" spans="2:19" ht="26.25" thickBot="1" x14ac:dyDescent="0.25">
      <c r="B46" s="44">
        <f>G46*1000000</f>
        <v>23000000</v>
      </c>
      <c r="C46" s="44"/>
      <c r="D46" s="44">
        <f>I46*1000000</f>
        <v>0</v>
      </c>
      <c r="E46" s="44">
        <f>J46*1000000</f>
        <v>0</v>
      </c>
      <c r="G46" s="9">
        <v>23</v>
      </c>
      <c r="H46" s="8"/>
      <c r="I46" s="8">
        <v>0</v>
      </c>
      <c r="J46" s="8"/>
      <c r="L46" s="52">
        <v>23000000</v>
      </c>
      <c r="M46" s="53"/>
      <c r="N46" s="53">
        <v>1</v>
      </c>
      <c r="O46" s="53"/>
      <c r="P46" s="43">
        <f t="shared" ref="P46:Q61" si="0">L46/1000000</f>
        <v>23</v>
      </c>
      <c r="Q46" s="43"/>
      <c r="R46" s="43"/>
      <c r="S46" s="43"/>
    </row>
    <row r="47" spans="2:19" ht="26.25" thickBot="1" x14ac:dyDescent="0.25">
      <c r="B47" s="44">
        <f t="shared" ref="B47:B66" si="1">G47*1000000</f>
        <v>24000000</v>
      </c>
      <c r="C47" s="44"/>
      <c r="D47" s="44">
        <f t="shared" ref="D47:D66" si="2">I47*1000000</f>
        <v>100000</v>
      </c>
      <c r="E47" s="44">
        <f t="shared" ref="E47:E66" si="3">J47*1000000</f>
        <v>0</v>
      </c>
      <c r="G47" s="9">
        <v>24</v>
      </c>
      <c r="H47" s="8"/>
      <c r="I47" s="8">
        <v>0.1</v>
      </c>
      <c r="J47" s="8"/>
      <c r="L47" s="52">
        <v>25000000</v>
      </c>
      <c r="M47" s="53"/>
      <c r="N47" s="53">
        <v>200000</v>
      </c>
      <c r="O47" s="53"/>
      <c r="P47" s="43">
        <f t="shared" si="0"/>
        <v>25</v>
      </c>
      <c r="Q47" s="43"/>
      <c r="R47" s="43">
        <f t="shared" ref="R47:R61" si="4">N47/1000000</f>
        <v>0.2</v>
      </c>
      <c r="S47" s="43"/>
    </row>
    <row r="48" spans="2:19" ht="26.25" thickBot="1" x14ac:dyDescent="0.25">
      <c r="B48" s="44">
        <f t="shared" si="1"/>
        <v>27000000</v>
      </c>
      <c r="C48" s="44">
        <f t="shared" ref="C48:C66" si="5">H48*1000000</f>
        <v>0</v>
      </c>
      <c r="D48" s="44">
        <f t="shared" si="2"/>
        <v>400000</v>
      </c>
      <c r="E48" s="44">
        <f t="shared" si="3"/>
        <v>0</v>
      </c>
      <c r="G48" s="9">
        <v>27</v>
      </c>
      <c r="H48" s="8">
        <v>0</v>
      </c>
      <c r="I48" s="8">
        <v>0.4</v>
      </c>
      <c r="J48" s="8"/>
      <c r="L48" s="52">
        <v>27000000</v>
      </c>
      <c r="M48" s="53">
        <v>1</v>
      </c>
      <c r="N48" s="53">
        <v>400000</v>
      </c>
      <c r="O48" s="53"/>
      <c r="P48" s="43">
        <f t="shared" si="0"/>
        <v>27</v>
      </c>
      <c r="Q48" s="43"/>
      <c r="R48" s="43">
        <f t="shared" si="4"/>
        <v>0.4</v>
      </c>
      <c r="S48" s="43"/>
    </row>
    <row r="49" spans="2:21" ht="26.25" thickBot="1" x14ac:dyDescent="0.25">
      <c r="B49" s="44"/>
      <c r="C49" s="44"/>
      <c r="D49" s="44"/>
      <c r="E49" s="44"/>
      <c r="G49" s="9"/>
      <c r="H49" s="8"/>
      <c r="I49" s="8"/>
      <c r="J49" s="8"/>
      <c r="L49" s="52">
        <v>30000000</v>
      </c>
      <c r="M49" s="53">
        <v>250000</v>
      </c>
      <c r="N49" s="53">
        <v>700000</v>
      </c>
      <c r="O49" s="53">
        <v>1</v>
      </c>
      <c r="P49" s="43">
        <f t="shared" ref="P49" si="6">L49/1000000</f>
        <v>30</v>
      </c>
      <c r="Q49" s="43">
        <f t="shared" ref="Q49" si="7">M49/1000000</f>
        <v>0.25</v>
      </c>
      <c r="R49" s="43">
        <f t="shared" ref="R49:S50" si="8">N49/1000000</f>
        <v>0.7</v>
      </c>
      <c r="S49" s="43"/>
    </row>
    <row r="50" spans="2:21" ht="26.25" thickBot="1" x14ac:dyDescent="0.25">
      <c r="B50" s="44"/>
      <c r="C50" s="44"/>
      <c r="D50" s="44"/>
      <c r="E50" s="44"/>
      <c r="G50" s="9"/>
      <c r="H50" s="8"/>
      <c r="I50" s="8"/>
      <c r="J50" s="8"/>
      <c r="L50" s="52">
        <v>33000000</v>
      </c>
      <c r="M50" s="53">
        <v>550000</v>
      </c>
      <c r="N50" s="53">
        <v>1000000</v>
      </c>
      <c r="O50" s="53">
        <v>300000</v>
      </c>
      <c r="P50" s="43">
        <f t="shared" ref="P50" si="9">L50/1000000</f>
        <v>33</v>
      </c>
      <c r="Q50" s="43">
        <f t="shared" ref="Q50" si="10">M50/1000000</f>
        <v>0.55000000000000004</v>
      </c>
      <c r="R50" s="43">
        <f t="shared" ref="R50" si="11">N50/1000000</f>
        <v>1</v>
      </c>
      <c r="S50" s="43">
        <f t="shared" si="8"/>
        <v>0.3</v>
      </c>
    </row>
    <row r="51" spans="2:21" ht="26.25" thickBot="1" x14ac:dyDescent="0.25">
      <c r="B51" s="44">
        <f t="shared" si="1"/>
        <v>28000000</v>
      </c>
      <c r="C51" s="44">
        <f t="shared" si="5"/>
        <v>50000</v>
      </c>
      <c r="D51" s="44">
        <f t="shared" si="2"/>
        <v>500000</v>
      </c>
      <c r="E51" s="44">
        <f t="shared" si="3"/>
        <v>0</v>
      </c>
      <c r="G51" s="9">
        <v>28</v>
      </c>
      <c r="H51" s="8">
        <v>0.05</v>
      </c>
      <c r="I51" s="8">
        <v>0.5</v>
      </c>
      <c r="J51" s="8"/>
      <c r="L51" s="52">
        <v>68750000</v>
      </c>
      <c r="M51" s="53">
        <v>4125000</v>
      </c>
      <c r="N51" s="53">
        <v>4575000</v>
      </c>
      <c r="O51" s="53">
        <v>3875000</v>
      </c>
      <c r="P51" s="43">
        <f t="shared" si="0"/>
        <v>68.75</v>
      </c>
      <c r="Q51" s="43">
        <f t="shared" si="0"/>
        <v>4.125</v>
      </c>
      <c r="R51" s="43">
        <f t="shared" si="4"/>
        <v>4.5750000000000002</v>
      </c>
      <c r="S51" s="43">
        <f t="shared" ref="S51:S61" si="12">O51/1000000</f>
        <v>3.875</v>
      </c>
      <c r="U51" s="53"/>
    </row>
    <row r="52" spans="2:21" ht="26.25" thickBot="1" x14ac:dyDescent="0.25">
      <c r="B52" s="44">
        <f t="shared" si="1"/>
        <v>30000000</v>
      </c>
      <c r="C52" s="44">
        <f t="shared" si="5"/>
        <v>250000</v>
      </c>
      <c r="D52" s="44">
        <f t="shared" si="2"/>
        <v>700000</v>
      </c>
      <c r="E52" s="44">
        <f t="shared" si="3"/>
        <v>0</v>
      </c>
      <c r="G52" s="9">
        <v>30</v>
      </c>
      <c r="H52" s="8">
        <v>0.25</v>
      </c>
      <c r="I52" s="8">
        <v>0.7</v>
      </c>
      <c r="J52" s="8">
        <v>0</v>
      </c>
      <c r="L52" s="52">
        <v>77750000</v>
      </c>
      <c r="M52" s="53">
        <v>5475000</v>
      </c>
      <c r="N52" s="53">
        <v>5475000</v>
      </c>
      <c r="O52" s="53">
        <v>4912500</v>
      </c>
      <c r="P52" s="43">
        <f t="shared" si="0"/>
        <v>77.75</v>
      </c>
      <c r="Q52" s="43">
        <f t="shared" si="0"/>
        <v>5.4749999999999996</v>
      </c>
      <c r="R52" s="43">
        <f t="shared" si="4"/>
        <v>5.4749999999999996</v>
      </c>
      <c r="S52" s="43">
        <f t="shared" si="12"/>
        <v>4.9124999999999996</v>
      </c>
    </row>
    <row r="53" spans="2:21" ht="26.25" thickBot="1" x14ac:dyDescent="0.25">
      <c r="B53" s="44">
        <f t="shared" si="1"/>
        <v>35000000</v>
      </c>
      <c r="C53" s="44">
        <f t="shared" si="5"/>
        <v>750000</v>
      </c>
      <c r="D53" s="44">
        <f t="shared" si="2"/>
        <v>1200000</v>
      </c>
      <c r="E53" s="44">
        <f t="shared" si="3"/>
        <v>500000</v>
      </c>
      <c r="G53" s="9">
        <v>35</v>
      </c>
      <c r="H53" s="8">
        <v>0.75</v>
      </c>
      <c r="I53" s="8">
        <v>1.2</v>
      </c>
      <c r="J53" s="8">
        <v>0.5</v>
      </c>
      <c r="L53" s="52">
        <v>92000000</v>
      </c>
      <c r="M53" s="53">
        <v>7612500</v>
      </c>
      <c r="N53" s="53">
        <v>6900000</v>
      </c>
      <c r="O53" s="53">
        <v>7050000</v>
      </c>
      <c r="P53" s="43">
        <f t="shared" si="0"/>
        <v>92</v>
      </c>
      <c r="Q53" s="43">
        <f t="shared" si="0"/>
        <v>7.6124999999999998</v>
      </c>
      <c r="R53" s="43">
        <f t="shared" si="4"/>
        <v>6.9</v>
      </c>
      <c r="S53" s="43">
        <f t="shared" si="12"/>
        <v>7.05</v>
      </c>
    </row>
    <row r="54" spans="2:21" ht="26.25" thickBot="1" x14ac:dyDescent="0.25">
      <c r="B54" s="44">
        <f t="shared" si="1"/>
        <v>40000000</v>
      </c>
      <c r="C54" s="44">
        <f t="shared" si="5"/>
        <v>1250000</v>
      </c>
      <c r="D54" s="44">
        <f t="shared" si="2"/>
        <v>1700000</v>
      </c>
      <c r="E54" s="44">
        <f t="shared" si="3"/>
        <v>1000000</v>
      </c>
      <c r="G54" s="9">
        <v>40</v>
      </c>
      <c r="H54" s="8">
        <v>1.25</v>
      </c>
      <c r="I54" s="8">
        <v>1.7</v>
      </c>
      <c r="J54" s="8">
        <v>1</v>
      </c>
      <c r="L54" s="52">
        <v>96250000</v>
      </c>
      <c r="M54" s="53">
        <v>8250000</v>
      </c>
      <c r="N54" s="53">
        <v>7537500</v>
      </c>
      <c r="O54" s="53">
        <v>7687500</v>
      </c>
      <c r="P54" s="43">
        <f t="shared" si="0"/>
        <v>96.25</v>
      </c>
      <c r="Q54" s="43">
        <f t="shared" si="0"/>
        <v>8.25</v>
      </c>
      <c r="R54" s="43">
        <f t="shared" si="4"/>
        <v>7.5374999999999996</v>
      </c>
      <c r="S54" s="43">
        <f t="shared" si="12"/>
        <v>7.6875</v>
      </c>
    </row>
    <row r="55" spans="2:21" ht="26.25" thickBot="1" x14ac:dyDescent="0.25">
      <c r="B55" s="44">
        <f t="shared" si="1"/>
        <v>41250000</v>
      </c>
      <c r="C55" s="44">
        <f t="shared" si="5"/>
        <v>1375000</v>
      </c>
      <c r="D55" s="44">
        <f t="shared" si="2"/>
        <v>1822500</v>
      </c>
      <c r="E55" s="44">
        <f t="shared" si="3"/>
        <v>1000000</v>
      </c>
      <c r="G55" s="9">
        <v>41.25</v>
      </c>
      <c r="H55" s="8">
        <v>1.375</v>
      </c>
      <c r="I55" s="8">
        <v>1.8225</v>
      </c>
      <c r="J55" s="8">
        <v>1</v>
      </c>
      <c r="L55" s="52">
        <v>115000000</v>
      </c>
      <c r="M55" s="53">
        <v>12000000</v>
      </c>
      <c r="N55" s="53">
        <v>10350000</v>
      </c>
      <c r="O55" s="53">
        <v>11000000</v>
      </c>
      <c r="P55" s="43">
        <f t="shared" si="0"/>
        <v>115</v>
      </c>
      <c r="Q55" s="43">
        <f t="shared" si="0"/>
        <v>12</v>
      </c>
      <c r="R55" s="43">
        <f t="shared" si="4"/>
        <v>10.35</v>
      </c>
      <c r="S55" s="43">
        <f t="shared" si="12"/>
        <v>11</v>
      </c>
    </row>
    <row r="56" spans="2:21" ht="26.25" thickBot="1" x14ac:dyDescent="0.25">
      <c r="B56" s="44">
        <f t="shared" si="1"/>
        <v>45000000</v>
      </c>
      <c r="C56" s="44">
        <f t="shared" si="5"/>
        <v>1937500</v>
      </c>
      <c r="D56" s="44">
        <f t="shared" si="2"/>
        <v>2200000</v>
      </c>
      <c r="E56" s="44">
        <v>1500000</v>
      </c>
      <c r="G56" s="9">
        <v>45</v>
      </c>
      <c r="H56" s="8">
        <v>1.9375</v>
      </c>
      <c r="I56" s="8">
        <v>2.2000000000000002</v>
      </c>
      <c r="J56" s="55" t="s">
        <v>30</v>
      </c>
      <c r="L56" s="52">
        <v>137500000</v>
      </c>
      <c r="M56" s="53">
        <v>16500000</v>
      </c>
      <c r="N56" s="53">
        <v>15975000</v>
      </c>
      <c r="O56" s="53">
        <v>15500000</v>
      </c>
      <c r="P56" s="43">
        <f t="shared" si="0"/>
        <v>137.5</v>
      </c>
      <c r="Q56" s="43">
        <f t="shared" si="0"/>
        <v>16.5</v>
      </c>
      <c r="R56" s="43">
        <f t="shared" si="4"/>
        <v>15.975</v>
      </c>
      <c r="S56" s="43">
        <f t="shared" si="12"/>
        <v>15.5</v>
      </c>
    </row>
    <row r="57" spans="2:21" ht="26.25" thickBot="1" x14ac:dyDescent="0.25">
      <c r="B57" s="44">
        <f t="shared" si="1"/>
        <v>50000000</v>
      </c>
      <c r="C57" s="44">
        <f t="shared" si="5"/>
        <v>2687500</v>
      </c>
      <c r="D57" s="44">
        <f t="shared" si="2"/>
        <v>2700000</v>
      </c>
      <c r="E57" s="44">
        <f t="shared" si="3"/>
        <v>2000000</v>
      </c>
      <c r="G57" s="9">
        <v>50</v>
      </c>
      <c r="H57" s="8">
        <v>2.6875</v>
      </c>
      <c r="I57" s="8">
        <v>2.7</v>
      </c>
      <c r="J57" s="8">
        <v>2</v>
      </c>
      <c r="L57" s="52">
        <v>161000000</v>
      </c>
      <c r="M57" s="53">
        <v>22375000</v>
      </c>
      <c r="N57" s="53">
        <v>21850000</v>
      </c>
      <c r="O57" s="53">
        <v>20750000</v>
      </c>
      <c r="P57" s="43">
        <f t="shared" si="0"/>
        <v>161</v>
      </c>
      <c r="Q57" s="43">
        <f t="shared" si="0"/>
        <v>22.375</v>
      </c>
      <c r="R57" s="43">
        <f t="shared" si="4"/>
        <v>21.85</v>
      </c>
      <c r="S57" s="43">
        <f t="shared" si="12"/>
        <v>20.75</v>
      </c>
    </row>
    <row r="58" spans="2:21" ht="26.25" thickBot="1" x14ac:dyDescent="0.25">
      <c r="B58" s="44">
        <f t="shared" si="1"/>
        <v>55000000</v>
      </c>
      <c r="C58" s="44">
        <f t="shared" si="5"/>
        <v>3437500</v>
      </c>
      <c r="D58" s="44">
        <f t="shared" si="2"/>
        <v>3200000</v>
      </c>
      <c r="E58" s="44">
        <v>2500000</v>
      </c>
      <c r="G58" s="9">
        <v>55</v>
      </c>
      <c r="H58" s="8">
        <v>3.4375</v>
      </c>
      <c r="I58" s="8">
        <v>3.2</v>
      </c>
      <c r="J58" s="8" t="s">
        <v>31</v>
      </c>
      <c r="L58" s="52">
        <v>166250000</v>
      </c>
      <c r="M58" s="53">
        <v>23687500</v>
      </c>
      <c r="N58" s="53">
        <v>23687500</v>
      </c>
      <c r="O58" s="53">
        <v>22062500</v>
      </c>
      <c r="P58" s="43">
        <f t="shared" si="0"/>
        <v>166.25</v>
      </c>
      <c r="Q58" s="43">
        <f t="shared" si="0"/>
        <v>23.6875</v>
      </c>
      <c r="R58" s="43">
        <f t="shared" si="4"/>
        <v>23.6875</v>
      </c>
      <c r="S58" s="43">
        <f t="shared" si="12"/>
        <v>22.0625</v>
      </c>
    </row>
    <row r="59" spans="2:21" ht="26.25" thickBot="1" x14ac:dyDescent="0.25">
      <c r="B59" s="44">
        <f t="shared" si="1"/>
        <v>68750000</v>
      </c>
      <c r="C59" s="44">
        <f t="shared" si="5"/>
        <v>5500000</v>
      </c>
      <c r="D59" s="44">
        <f t="shared" si="2"/>
        <v>4575000</v>
      </c>
      <c r="E59" s="44">
        <v>3900000</v>
      </c>
      <c r="G59" s="9">
        <v>68.75</v>
      </c>
      <c r="H59" s="8">
        <v>5.5</v>
      </c>
      <c r="I59" s="8">
        <v>4.5750000000000002</v>
      </c>
      <c r="J59" s="8" t="s">
        <v>32</v>
      </c>
      <c r="L59" s="52">
        <v>192500000</v>
      </c>
      <c r="M59" s="53">
        <v>30250000</v>
      </c>
      <c r="N59" s="53">
        <v>32875000</v>
      </c>
      <c r="O59" s="53">
        <v>28625000</v>
      </c>
      <c r="P59" s="43">
        <f t="shared" si="0"/>
        <v>192.5</v>
      </c>
      <c r="Q59" s="43">
        <f t="shared" si="0"/>
        <v>30.25</v>
      </c>
      <c r="R59" s="43">
        <f t="shared" si="4"/>
        <v>32.875</v>
      </c>
      <c r="S59" s="43">
        <f t="shared" si="12"/>
        <v>28.625</v>
      </c>
    </row>
    <row r="60" spans="2:21" ht="26.25" thickBot="1" x14ac:dyDescent="0.25">
      <c r="B60" s="44">
        <f t="shared" si="1"/>
        <v>92000000</v>
      </c>
      <c r="C60" s="44">
        <f t="shared" si="5"/>
        <v>10150000</v>
      </c>
      <c r="D60" s="44">
        <f t="shared" si="2"/>
        <v>6900000</v>
      </c>
      <c r="E60" s="44">
        <v>70500000</v>
      </c>
      <c r="G60" s="9">
        <v>92</v>
      </c>
      <c r="H60" s="8">
        <v>10.15</v>
      </c>
      <c r="I60" s="8">
        <v>6.9</v>
      </c>
      <c r="J60" s="8" t="s">
        <v>33</v>
      </c>
      <c r="L60" s="52">
        <v>210000000</v>
      </c>
      <c r="M60" s="53">
        <v>36375000</v>
      </c>
      <c r="N60" s="53">
        <v>39000000</v>
      </c>
      <c r="O60" s="53">
        <v>33000000</v>
      </c>
      <c r="P60" s="43">
        <f t="shared" si="0"/>
        <v>210</v>
      </c>
      <c r="Q60" s="43">
        <f t="shared" si="0"/>
        <v>36.375</v>
      </c>
      <c r="R60" s="43">
        <f t="shared" si="4"/>
        <v>39</v>
      </c>
      <c r="S60" s="43">
        <f t="shared" si="12"/>
        <v>33</v>
      </c>
    </row>
    <row r="61" spans="2:21" ht="26.25" thickBot="1" x14ac:dyDescent="0.25">
      <c r="B61" s="44">
        <f t="shared" si="1"/>
        <v>110000000</v>
      </c>
      <c r="C61" s="44">
        <f t="shared" si="5"/>
        <v>13750000</v>
      </c>
      <c r="D61" s="44">
        <f t="shared" si="2"/>
        <v>9600000</v>
      </c>
      <c r="E61" s="44">
        <f t="shared" si="3"/>
        <v>10000000</v>
      </c>
      <c r="G61" s="9">
        <v>110</v>
      </c>
      <c r="H61" s="8">
        <v>13.75</v>
      </c>
      <c r="I61" s="8">
        <v>9.6</v>
      </c>
      <c r="J61" s="8">
        <v>10</v>
      </c>
      <c r="L61" s="52">
        <v>230000000</v>
      </c>
      <c r="M61" s="53">
        <v>43375000</v>
      </c>
      <c r="N61" s="53">
        <v>46000000</v>
      </c>
      <c r="O61" s="53">
        <v>38000000</v>
      </c>
      <c r="P61" s="43">
        <f t="shared" si="0"/>
        <v>230</v>
      </c>
      <c r="Q61" s="43">
        <f t="shared" si="0"/>
        <v>43.375</v>
      </c>
      <c r="R61" s="43">
        <f t="shared" si="4"/>
        <v>46</v>
      </c>
      <c r="S61" s="43">
        <f t="shared" si="12"/>
        <v>38</v>
      </c>
    </row>
    <row r="62" spans="2:21" ht="26.25" thickBot="1" x14ac:dyDescent="0.25">
      <c r="B62" s="44">
        <f t="shared" si="1"/>
        <v>115000000</v>
      </c>
      <c r="C62" s="44">
        <f t="shared" si="5"/>
        <v>15000000</v>
      </c>
      <c r="D62" s="44">
        <f t="shared" si="2"/>
        <v>10350000</v>
      </c>
      <c r="E62" s="44">
        <f t="shared" si="3"/>
        <v>11000000</v>
      </c>
      <c r="G62" s="9">
        <v>115</v>
      </c>
      <c r="H62" s="8">
        <v>15</v>
      </c>
      <c r="I62" s="8">
        <v>10.35</v>
      </c>
      <c r="J62" s="8">
        <v>11</v>
      </c>
    </row>
    <row r="63" spans="2:21" ht="26.25" thickBot="1" x14ac:dyDescent="0.25">
      <c r="B63" s="44">
        <f t="shared" si="1"/>
        <v>161000000</v>
      </c>
      <c r="C63" s="44">
        <f t="shared" si="5"/>
        <v>26500000</v>
      </c>
      <c r="D63" s="44">
        <f t="shared" si="2"/>
        <v>21850000</v>
      </c>
      <c r="E63" s="44">
        <v>20750000</v>
      </c>
      <c r="G63" s="9">
        <v>161</v>
      </c>
      <c r="H63" s="8">
        <v>26.5</v>
      </c>
      <c r="I63" s="8">
        <v>21.85</v>
      </c>
      <c r="J63" s="8" t="s">
        <v>34</v>
      </c>
    </row>
    <row r="64" spans="2:21" ht="26.25" thickBot="1" x14ac:dyDescent="0.25">
      <c r="B64" s="44">
        <f t="shared" si="1"/>
        <v>165000000</v>
      </c>
      <c r="C64" s="44">
        <f t="shared" si="5"/>
        <v>27500000</v>
      </c>
      <c r="D64" s="44">
        <f t="shared" si="2"/>
        <v>23250000</v>
      </c>
      <c r="E64" s="44">
        <v>21750000</v>
      </c>
      <c r="G64" s="9">
        <v>165</v>
      </c>
      <c r="H64" s="8">
        <v>27.5</v>
      </c>
      <c r="I64" s="8">
        <v>23.25</v>
      </c>
      <c r="J64" s="8" t="s">
        <v>35</v>
      </c>
    </row>
    <row r="65" spans="2:10" ht="26.25" thickBot="1" x14ac:dyDescent="0.25">
      <c r="B65" s="44">
        <f t="shared" si="1"/>
        <v>180000000</v>
      </c>
      <c r="C65" s="44">
        <f t="shared" si="5"/>
        <v>32750000</v>
      </c>
      <c r="D65" s="44">
        <f t="shared" si="2"/>
        <v>28500000</v>
      </c>
      <c r="E65" s="44">
        <v>25500000</v>
      </c>
      <c r="G65" s="9">
        <v>180</v>
      </c>
      <c r="H65" s="8">
        <v>32.75</v>
      </c>
      <c r="I65" s="8">
        <v>28.5</v>
      </c>
      <c r="J65" s="8" t="s">
        <v>36</v>
      </c>
    </row>
    <row r="66" spans="2:10" ht="26.25" thickBot="1" x14ac:dyDescent="0.25">
      <c r="B66" s="44">
        <f t="shared" si="1"/>
        <v>230000000</v>
      </c>
      <c r="C66" s="44">
        <f t="shared" si="5"/>
        <v>50250000</v>
      </c>
      <c r="D66" s="44">
        <f t="shared" si="2"/>
        <v>46000000</v>
      </c>
      <c r="E66" s="44">
        <f t="shared" si="3"/>
        <v>38000000</v>
      </c>
      <c r="G66" s="9">
        <v>230</v>
      </c>
      <c r="H66" s="8">
        <v>50.25</v>
      </c>
      <c r="I66" s="8">
        <v>46</v>
      </c>
      <c r="J66" s="8">
        <v>38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39997558519241921"/>
    <pageSetUpPr fitToPage="1"/>
  </sheetPr>
  <dimension ref="A1:J116"/>
  <sheetViews>
    <sheetView rightToLeft="1" zoomScale="90" zoomScaleNormal="90" workbookViewId="0">
      <selection activeCell="D2" sqref="D2:E7"/>
    </sheetView>
  </sheetViews>
  <sheetFormatPr defaultColWidth="9.125" defaultRowHeight="14.25" x14ac:dyDescent="0.2"/>
  <cols>
    <col min="1" max="1" width="4.75" style="136" customWidth="1"/>
    <col min="2" max="2" width="45.25" style="136" customWidth="1"/>
    <col min="3" max="3" width="22.625" style="136" customWidth="1"/>
    <col min="4" max="4" width="5.25" style="136" customWidth="1"/>
    <col min="5" max="5" width="38.25" style="136" customWidth="1"/>
    <col min="6" max="7" width="9.125" style="136"/>
    <col min="8" max="8" width="30.125" style="136" customWidth="1"/>
    <col min="9" max="16384" width="9.125" style="136"/>
  </cols>
  <sheetData>
    <row r="1" spans="1:10" ht="84" customHeight="1" thickBot="1" x14ac:dyDescent="0.25">
      <c r="A1" s="134"/>
      <c r="B1" s="213" t="s">
        <v>55</v>
      </c>
      <c r="C1" s="213"/>
      <c r="D1" s="213"/>
      <c r="E1" s="135"/>
      <c r="F1" s="134"/>
      <c r="G1" s="134"/>
      <c r="H1" s="134"/>
      <c r="I1" s="134"/>
    </row>
    <row r="2" spans="1:10" ht="39.950000000000003" customHeight="1" thickBot="1" x14ac:dyDescent="0.25">
      <c r="A2" s="134"/>
      <c r="B2" s="130" t="s">
        <v>48</v>
      </c>
      <c r="C2" s="139">
        <v>0</v>
      </c>
      <c r="D2" s="205" t="s">
        <v>58</v>
      </c>
      <c r="E2" s="206"/>
      <c r="F2" s="134"/>
      <c r="G2" s="134"/>
      <c r="H2" s="134"/>
      <c r="I2" s="134"/>
      <c r="J2" s="134"/>
    </row>
    <row r="3" spans="1:10" ht="15" customHeight="1" thickBot="1" x14ac:dyDescent="0.25">
      <c r="A3" s="134"/>
      <c r="B3" s="134"/>
      <c r="C3" s="134"/>
      <c r="D3" s="206"/>
      <c r="E3" s="206"/>
      <c r="F3" s="134"/>
      <c r="G3" s="134"/>
      <c r="H3" s="134"/>
      <c r="I3" s="134"/>
      <c r="J3" s="134"/>
    </row>
    <row r="4" spans="1:10" ht="39.950000000000003" customHeight="1" thickBot="1" x14ac:dyDescent="0.25">
      <c r="A4" s="134"/>
      <c r="B4" s="115" t="s">
        <v>40</v>
      </c>
      <c r="C4" s="138">
        <f>IF(C2&lt;=30000000,C2,
IF(C2&lt;=75000000,C2-(C2-30000000)*10%,
IF(C2&lt;=105000000,C2-((75000000-30000000)*10%+(C2-75000000)*15%),
IF(C2&lt;=150000000,C2-((75000000-30000000)*10%+(105000000-75000000)*15%+(C2-105000000)*20%),
IF(C2&lt;=190000000000000000,C2-((75000000-30000000)*10%+(105000000-75000000)*15%+(150000000-105000000)*20%+(C2-150000000)*25%))))))</f>
        <v>0</v>
      </c>
      <c r="D4" s="206"/>
      <c r="E4" s="206"/>
      <c r="F4" s="134"/>
      <c r="G4" s="134"/>
      <c r="H4" s="134"/>
      <c r="I4" s="134"/>
      <c r="J4" s="134"/>
    </row>
    <row r="5" spans="1:10" ht="15" customHeight="1" thickBot="1" x14ac:dyDescent="0.25">
      <c r="A5" s="134"/>
      <c r="B5" s="134"/>
      <c r="C5" s="134"/>
      <c r="D5" s="206"/>
      <c r="E5" s="206"/>
      <c r="F5" s="134"/>
      <c r="G5" s="134"/>
      <c r="H5" s="134"/>
      <c r="I5" s="134"/>
      <c r="J5" s="134"/>
    </row>
    <row r="6" spans="1:10" ht="39.950000000000003" customHeight="1" thickBot="1" x14ac:dyDescent="0.25">
      <c r="A6" s="134"/>
      <c r="B6" s="115" t="s">
        <v>49</v>
      </c>
      <c r="C6" s="138">
        <f>IF(C2&lt;=30000000,0,
IF(C2&lt;=75000000,(C2-30000000)*10%,
IF(C2&lt;=105000000,((75000000-30000000)*10%+(C2-75000000)*15%),
IF(C2&lt;=150000000,((75000000-30000000)*10%+(105000000-75000000)*15%+(C2-105000000)*20%),
IF(C2&lt;=190000000000000000,((75000000-30000000)*10%+(105000000-75000000)*15%+(150000000-105000000)*20%+(C2-150000000)*25%))))))</f>
        <v>0</v>
      </c>
      <c r="D6" s="206"/>
      <c r="E6" s="206"/>
      <c r="F6" s="134"/>
      <c r="G6" s="134"/>
      <c r="H6" s="134"/>
      <c r="I6" s="134"/>
      <c r="J6" s="134"/>
    </row>
    <row r="7" spans="1:10" ht="15.75" customHeight="1" thickBot="1" x14ac:dyDescent="0.25">
      <c r="A7" s="134"/>
      <c r="B7" s="134"/>
      <c r="C7" s="134"/>
      <c r="D7" s="207"/>
      <c r="E7" s="207"/>
      <c r="F7" s="134"/>
      <c r="G7" s="134"/>
      <c r="H7" s="134"/>
      <c r="I7" s="134"/>
      <c r="J7" s="134"/>
    </row>
    <row r="8" spans="1:10" ht="35.1" customHeight="1" thickBot="1" x14ac:dyDescent="0.25">
      <c r="A8" s="134"/>
      <c r="B8" s="209" t="s">
        <v>56</v>
      </c>
      <c r="C8" s="210"/>
      <c r="D8" s="211"/>
      <c r="E8" s="212"/>
      <c r="F8" s="137"/>
      <c r="G8" s="134"/>
      <c r="H8" s="134"/>
      <c r="I8" s="134"/>
      <c r="J8" s="134"/>
    </row>
    <row r="9" spans="1:10" ht="9.75" customHeight="1" thickBot="1" x14ac:dyDescent="0.25">
      <c r="A9" s="134"/>
      <c r="B9" s="134"/>
      <c r="C9" s="134"/>
      <c r="D9" s="134"/>
      <c r="E9" s="134"/>
      <c r="F9" s="134"/>
      <c r="G9" s="134"/>
      <c r="H9" s="134"/>
      <c r="I9" s="134"/>
      <c r="J9" s="134"/>
    </row>
    <row r="10" spans="1:10" ht="35.1" customHeight="1" thickBot="1" x14ac:dyDescent="0.25">
      <c r="A10" s="137"/>
      <c r="B10" s="209" t="s">
        <v>57</v>
      </c>
      <c r="C10" s="210"/>
      <c r="D10" s="211"/>
      <c r="E10" s="212"/>
      <c r="F10" s="134"/>
      <c r="G10" s="134"/>
      <c r="H10" s="134"/>
      <c r="I10" s="134"/>
      <c r="J10" s="134"/>
    </row>
    <row r="11" spans="1:10" ht="16.5" customHeight="1" thickBot="1" x14ac:dyDescent="0.25">
      <c r="A11" s="134"/>
      <c r="B11" s="134"/>
      <c r="C11" s="134"/>
      <c r="D11" s="134"/>
      <c r="E11" s="134"/>
      <c r="F11" s="134"/>
      <c r="G11" s="134"/>
      <c r="H11" s="134"/>
      <c r="I11" s="134"/>
      <c r="J11" s="134"/>
    </row>
    <row r="12" spans="1:10" ht="30" customHeight="1" thickBot="1" x14ac:dyDescent="0.25">
      <c r="A12" s="134"/>
      <c r="B12" s="208" t="s">
        <v>59</v>
      </c>
      <c r="C12" s="208"/>
      <c r="D12" s="134"/>
      <c r="E12" s="131" t="s">
        <v>51</v>
      </c>
      <c r="F12" s="134"/>
      <c r="G12" s="134"/>
      <c r="H12" s="134"/>
      <c r="I12" s="134"/>
      <c r="J12" s="134"/>
    </row>
    <row r="13" spans="1:10" ht="6.75" customHeight="1" thickBot="1" x14ac:dyDescent="0.25">
      <c r="A13" s="134"/>
      <c r="B13" s="134"/>
      <c r="C13" s="134"/>
      <c r="D13" s="134"/>
      <c r="E13" s="134"/>
      <c r="F13" s="134"/>
      <c r="G13" s="134"/>
      <c r="H13" s="134"/>
      <c r="I13" s="134"/>
      <c r="J13" s="134"/>
    </row>
    <row r="14" spans="1:10" ht="30" customHeight="1" thickBot="1" x14ac:dyDescent="0.25">
      <c r="A14" s="134"/>
      <c r="B14" s="178" t="s">
        <v>88</v>
      </c>
      <c r="C14" s="203" t="s">
        <v>87</v>
      </c>
      <c r="D14" s="204"/>
      <c r="E14" s="131" t="s">
        <v>82</v>
      </c>
      <c r="F14" s="134"/>
      <c r="G14" s="134"/>
      <c r="H14" s="134"/>
      <c r="I14" s="134"/>
      <c r="J14" s="134"/>
    </row>
    <row r="15" spans="1:10" ht="24.95" customHeight="1" x14ac:dyDescent="0.2">
      <c r="A15" s="134"/>
      <c r="B15" s="134"/>
      <c r="C15" s="134"/>
      <c r="D15" s="134"/>
      <c r="E15" s="134"/>
      <c r="F15" s="134"/>
      <c r="G15" s="134"/>
      <c r="H15" s="134"/>
      <c r="I15" s="134"/>
      <c r="J15" s="134"/>
    </row>
    <row r="16" spans="1:10" ht="24.95" customHeight="1" x14ac:dyDescent="0.2">
      <c r="A16" s="134"/>
      <c r="B16" s="134"/>
      <c r="C16" s="134"/>
      <c r="D16" s="134"/>
      <c r="E16" s="134"/>
      <c r="F16" s="134"/>
      <c r="G16" s="134"/>
      <c r="H16" s="134"/>
      <c r="I16" s="134"/>
      <c r="J16" s="134"/>
    </row>
    <row r="17" spans="1:10" ht="24.95" customHeight="1" x14ac:dyDescent="0.2">
      <c r="A17" s="134"/>
      <c r="B17" s="134"/>
      <c r="C17" s="134"/>
      <c r="D17" s="134"/>
      <c r="E17" s="134"/>
      <c r="F17" s="134"/>
      <c r="G17" s="134"/>
      <c r="H17" s="134"/>
      <c r="I17" s="134"/>
      <c r="J17" s="134"/>
    </row>
    <row r="18" spans="1:10" ht="24.95" customHeight="1" x14ac:dyDescent="0.2">
      <c r="A18" s="134"/>
      <c r="B18" s="134"/>
      <c r="C18" s="134"/>
      <c r="D18" s="134"/>
      <c r="E18" s="134"/>
      <c r="F18" s="134"/>
      <c r="G18" s="134"/>
      <c r="H18" s="134"/>
      <c r="I18" s="134"/>
      <c r="J18" s="134"/>
    </row>
    <row r="19" spans="1:10" ht="24.95" customHeight="1" x14ac:dyDescent="0.2">
      <c r="A19" s="134"/>
      <c r="B19" s="134"/>
      <c r="C19" s="134"/>
      <c r="D19" s="134"/>
      <c r="E19" s="134"/>
      <c r="F19" s="134"/>
      <c r="G19" s="134"/>
      <c r="H19" s="134"/>
      <c r="I19" s="134"/>
      <c r="J19" s="134"/>
    </row>
    <row r="20" spans="1:10" ht="24.95" customHeight="1" x14ac:dyDescent="0.2">
      <c r="A20" s="134"/>
      <c r="B20" s="134"/>
      <c r="C20" s="134"/>
      <c r="D20" s="134"/>
      <c r="E20" s="134"/>
      <c r="F20" s="134"/>
      <c r="G20" s="134"/>
      <c r="H20" s="134"/>
      <c r="I20" s="134"/>
      <c r="J20" s="134"/>
    </row>
    <row r="21" spans="1:10" ht="24.95" customHeight="1" x14ac:dyDescent="0.2">
      <c r="A21" s="134"/>
      <c r="B21" s="134"/>
      <c r="C21" s="134"/>
      <c r="D21" s="134"/>
      <c r="E21" s="134"/>
      <c r="F21" s="134"/>
      <c r="G21" s="134"/>
      <c r="H21" s="134"/>
      <c r="I21" s="134"/>
      <c r="J21" s="134"/>
    </row>
    <row r="22" spans="1:10" ht="24.95" customHeight="1" x14ac:dyDescent="0.2">
      <c r="A22" s="134"/>
      <c r="B22" s="134"/>
      <c r="C22" s="134"/>
      <c r="D22" s="134"/>
      <c r="E22" s="134"/>
      <c r="F22" s="134"/>
      <c r="G22" s="134"/>
      <c r="H22" s="134"/>
    </row>
    <row r="23" spans="1:10" ht="24.95" customHeight="1" x14ac:dyDescent="0.2">
      <c r="A23" s="134"/>
      <c r="B23" s="134"/>
      <c r="C23" s="134"/>
      <c r="D23" s="134"/>
      <c r="E23" s="134"/>
      <c r="F23" s="134"/>
      <c r="G23" s="134"/>
      <c r="H23" s="134"/>
    </row>
    <row r="24" spans="1:10" ht="24.95" customHeight="1" x14ac:dyDescent="0.2">
      <c r="A24" s="134"/>
      <c r="B24" s="134"/>
      <c r="C24" s="134"/>
      <c r="D24" s="134"/>
      <c r="E24" s="134"/>
      <c r="F24" s="134"/>
      <c r="G24" s="134"/>
      <c r="H24" s="134"/>
    </row>
    <row r="25" spans="1:10" ht="24.95" customHeight="1" x14ac:dyDescent="0.2">
      <c r="A25" s="134"/>
      <c r="B25" s="134"/>
      <c r="C25" s="134"/>
      <c r="D25" s="134"/>
      <c r="E25" s="134"/>
      <c r="F25" s="134"/>
      <c r="G25" s="134"/>
      <c r="H25" s="134"/>
    </row>
    <row r="26" spans="1:10" ht="24.95" customHeight="1" x14ac:dyDescent="0.2">
      <c r="A26" s="134"/>
      <c r="B26" s="134"/>
      <c r="C26" s="134"/>
      <c r="D26" s="134"/>
      <c r="E26" s="134"/>
      <c r="F26" s="134"/>
      <c r="G26" s="134"/>
      <c r="H26" s="134"/>
    </row>
    <row r="27" spans="1:10" ht="24.95" customHeight="1" x14ac:dyDescent="0.2">
      <c r="A27" s="134"/>
      <c r="B27" s="134"/>
      <c r="C27" s="134"/>
      <c r="D27" s="134"/>
      <c r="E27" s="134"/>
      <c r="F27" s="134"/>
      <c r="G27" s="134"/>
      <c r="H27" s="134"/>
    </row>
    <row r="28" spans="1:10" ht="24.95" customHeight="1" x14ac:dyDescent="0.2">
      <c r="A28" s="134"/>
      <c r="B28" s="134"/>
      <c r="C28" s="134"/>
      <c r="D28" s="134"/>
      <c r="E28" s="134"/>
      <c r="F28" s="134"/>
      <c r="G28" s="134"/>
      <c r="H28" s="134"/>
    </row>
    <row r="29" spans="1:10" ht="24.95" customHeight="1" x14ac:dyDescent="0.2">
      <c r="A29" s="134"/>
      <c r="B29" s="134"/>
      <c r="C29" s="134"/>
      <c r="D29" s="134"/>
      <c r="E29" s="134"/>
      <c r="F29" s="134"/>
      <c r="G29" s="134"/>
      <c r="H29" s="134"/>
    </row>
    <row r="30" spans="1:10" ht="24.95" customHeight="1" x14ac:dyDescent="0.2">
      <c r="A30" s="134"/>
      <c r="B30" s="134"/>
      <c r="C30" s="134"/>
      <c r="D30" s="134"/>
      <c r="E30" s="134"/>
      <c r="F30" s="134"/>
      <c r="G30" s="134"/>
      <c r="H30" s="134"/>
    </row>
    <row r="31" spans="1:10" ht="24.95" customHeight="1" x14ac:dyDescent="0.2">
      <c r="A31" s="134"/>
      <c r="B31" s="134"/>
      <c r="C31" s="134"/>
      <c r="D31" s="134"/>
      <c r="E31" s="134"/>
      <c r="F31" s="134"/>
      <c r="G31" s="134"/>
      <c r="H31" s="134"/>
    </row>
    <row r="32" spans="1:10" ht="24.95" customHeight="1" x14ac:dyDescent="0.2">
      <c r="A32" s="134"/>
      <c r="B32" s="134"/>
      <c r="C32" s="134"/>
      <c r="D32" s="134"/>
      <c r="E32" s="134"/>
      <c r="F32" s="134"/>
      <c r="G32" s="134"/>
      <c r="H32" s="134"/>
    </row>
    <row r="33" spans="1:8" ht="24.95" customHeight="1" x14ac:dyDescent="0.2">
      <c r="A33" s="134"/>
      <c r="B33" s="134"/>
      <c r="C33" s="134"/>
      <c r="D33" s="134"/>
      <c r="E33" s="134"/>
      <c r="F33" s="134"/>
      <c r="G33" s="134"/>
      <c r="H33" s="134"/>
    </row>
    <row r="34" spans="1:8" ht="24.95" customHeight="1" x14ac:dyDescent="0.2">
      <c r="A34" s="134"/>
      <c r="B34" s="134"/>
      <c r="C34" s="134"/>
      <c r="D34" s="134"/>
      <c r="E34" s="134"/>
      <c r="F34" s="134"/>
      <c r="G34" s="134"/>
      <c r="H34" s="134"/>
    </row>
    <row r="35" spans="1:8" ht="24.95" customHeight="1" x14ac:dyDescent="0.2">
      <c r="A35" s="134"/>
      <c r="B35" s="134"/>
      <c r="C35" s="134"/>
      <c r="D35" s="134"/>
      <c r="E35" s="134"/>
      <c r="F35" s="134"/>
      <c r="G35" s="134"/>
      <c r="H35" s="134"/>
    </row>
    <row r="36" spans="1:8" ht="24.95" customHeight="1" x14ac:dyDescent="0.2">
      <c r="A36" s="134"/>
      <c r="B36" s="134"/>
      <c r="C36" s="134"/>
      <c r="D36" s="134"/>
      <c r="E36" s="134"/>
      <c r="F36" s="134"/>
      <c r="G36" s="134"/>
      <c r="H36" s="134"/>
    </row>
    <row r="37" spans="1:8" ht="24.95" customHeight="1" x14ac:dyDescent="0.2">
      <c r="A37" s="134"/>
      <c r="B37" s="134"/>
      <c r="C37" s="134"/>
      <c r="D37" s="134"/>
      <c r="E37" s="134"/>
      <c r="F37" s="134"/>
      <c r="G37" s="134"/>
      <c r="H37" s="134"/>
    </row>
    <row r="38" spans="1:8" ht="24.95" customHeight="1" x14ac:dyDescent="0.2">
      <c r="A38" s="134"/>
      <c r="B38" s="134"/>
      <c r="C38" s="134"/>
      <c r="D38" s="134"/>
      <c r="E38" s="134"/>
      <c r="F38" s="134"/>
      <c r="G38" s="134"/>
      <c r="H38" s="134"/>
    </row>
    <row r="39" spans="1:8" ht="24.95" customHeight="1" x14ac:dyDescent="0.2">
      <c r="A39" s="134"/>
      <c r="B39" s="134"/>
      <c r="C39" s="134"/>
      <c r="D39" s="134"/>
      <c r="E39" s="134"/>
      <c r="F39" s="134"/>
      <c r="G39" s="134"/>
      <c r="H39" s="134"/>
    </row>
    <row r="40" spans="1:8" ht="24.95" customHeight="1" x14ac:dyDescent="0.2">
      <c r="A40" s="134"/>
      <c r="B40" s="134"/>
      <c r="C40" s="134"/>
      <c r="D40" s="134"/>
      <c r="E40" s="134"/>
      <c r="F40" s="134"/>
      <c r="G40" s="134"/>
      <c r="H40" s="134"/>
    </row>
    <row r="41" spans="1:8" ht="24.95" customHeight="1" x14ac:dyDescent="0.2">
      <c r="A41" s="134"/>
      <c r="B41" s="134"/>
      <c r="C41" s="134"/>
      <c r="D41" s="134"/>
      <c r="E41" s="134"/>
      <c r="F41" s="134"/>
      <c r="G41" s="134"/>
      <c r="H41" s="134"/>
    </row>
    <row r="42" spans="1:8" ht="24.95" customHeight="1" x14ac:dyDescent="0.2">
      <c r="A42" s="134"/>
      <c r="B42" s="134"/>
      <c r="C42" s="134"/>
      <c r="D42" s="134"/>
      <c r="E42" s="134"/>
      <c r="F42" s="134"/>
      <c r="G42" s="134"/>
      <c r="H42" s="134"/>
    </row>
    <row r="43" spans="1:8" ht="24.95" customHeight="1" x14ac:dyDescent="0.2">
      <c r="A43" s="134"/>
      <c r="B43" s="134"/>
      <c r="C43" s="134"/>
      <c r="D43" s="134"/>
      <c r="E43" s="134"/>
      <c r="F43" s="134"/>
      <c r="G43" s="134"/>
      <c r="H43" s="134"/>
    </row>
    <row r="44" spans="1:8" ht="24.95" customHeight="1" x14ac:dyDescent="0.2">
      <c r="A44" s="134"/>
      <c r="B44" s="134"/>
      <c r="C44" s="134"/>
      <c r="D44" s="134"/>
      <c r="E44" s="134"/>
      <c r="F44" s="134"/>
      <c r="G44" s="134"/>
      <c r="H44" s="134"/>
    </row>
    <row r="45" spans="1:8" ht="24.95" customHeight="1" x14ac:dyDescent="0.2">
      <c r="A45" s="134"/>
      <c r="B45" s="134"/>
      <c r="C45" s="134"/>
      <c r="D45" s="134"/>
      <c r="E45" s="134"/>
      <c r="F45" s="134"/>
      <c r="G45" s="134"/>
      <c r="H45" s="134"/>
    </row>
    <row r="46" spans="1:8" ht="24.95" customHeight="1" x14ac:dyDescent="0.2">
      <c r="A46" s="134"/>
      <c r="B46" s="134"/>
      <c r="C46" s="134"/>
      <c r="D46" s="134"/>
      <c r="E46" s="134"/>
      <c r="F46" s="134"/>
      <c r="G46" s="134"/>
      <c r="H46" s="134"/>
    </row>
    <row r="47" spans="1:8" ht="24.95" customHeight="1" x14ac:dyDescent="0.2">
      <c r="A47" s="134"/>
      <c r="B47" s="134"/>
      <c r="C47" s="134"/>
      <c r="D47" s="134"/>
      <c r="E47" s="134"/>
      <c r="F47" s="134"/>
      <c r="G47" s="134"/>
      <c r="H47" s="134"/>
    </row>
    <row r="48" spans="1:8" ht="24.95" customHeight="1" x14ac:dyDescent="0.2">
      <c r="A48" s="134"/>
      <c r="B48" s="134"/>
      <c r="C48" s="134"/>
      <c r="D48" s="134"/>
      <c r="E48" s="134"/>
      <c r="F48" s="134"/>
      <c r="G48" s="134"/>
      <c r="H48" s="134"/>
    </row>
    <row r="49" spans="1:8" ht="24.95" customHeight="1" x14ac:dyDescent="0.2">
      <c r="A49" s="134"/>
      <c r="B49" s="134"/>
      <c r="C49" s="134"/>
      <c r="D49" s="134"/>
      <c r="E49" s="134"/>
      <c r="F49" s="134"/>
      <c r="G49" s="134"/>
      <c r="H49" s="134"/>
    </row>
    <row r="50" spans="1:8" ht="24.95" customHeight="1" x14ac:dyDescent="0.2">
      <c r="A50" s="134"/>
      <c r="B50" s="134"/>
      <c r="C50" s="134"/>
      <c r="D50" s="134"/>
      <c r="E50" s="134"/>
      <c r="F50" s="134"/>
      <c r="G50" s="134"/>
      <c r="H50" s="134"/>
    </row>
    <row r="51" spans="1:8" ht="24.95" customHeight="1" x14ac:dyDescent="0.2">
      <c r="A51" s="134"/>
      <c r="B51" s="134"/>
      <c r="C51" s="134"/>
      <c r="D51" s="134"/>
      <c r="E51" s="134"/>
      <c r="F51" s="134"/>
      <c r="G51" s="134"/>
      <c r="H51" s="134"/>
    </row>
    <row r="52" spans="1:8" ht="24.95" customHeight="1" x14ac:dyDescent="0.2">
      <c r="A52" s="134"/>
      <c r="B52" s="134"/>
      <c r="C52" s="134"/>
      <c r="D52" s="134"/>
      <c r="E52" s="134"/>
      <c r="F52" s="134"/>
      <c r="G52" s="134"/>
      <c r="H52" s="134"/>
    </row>
    <row r="53" spans="1:8" ht="24.95" customHeight="1" x14ac:dyDescent="0.2">
      <c r="A53" s="134"/>
      <c r="B53" s="134"/>
      <c r="C53" s="134"/>
      <c r="D53" s="134"/>
      <c r="E53" s="134"/>
      <c r="F53" s="134"/>
      <c r="G53" s="134"/>
      <c r="H53" s="134"/>
    </row>
    <row r="54" spans="1:8" ht="24.95" customHeight="1" x14ac:dyDescent="0.2">
      <c r="A54" s="134"/>
      <c r="B54" s="134"/>
      <c r="C54" s="134"/>
      <c r="D54" s="134"/>
      <c r="E54" s="134"/>
      <c r="F54" s="134"/>
      <c r="G54" s="134"/>
      <c r="H54" s="134"/>
    </row>
    <row r="55" spans="1:8" ht="24.95" customHeight="1" x14ac:dyDescent="0.2">
      <c r="A55" s="134"/>
      <c r="B55" s="134"/>
      <c r="C55" s="134"/>
      <c r="D55" s="134"/>
      <c r="E55" s="134"/>
      <c r="F55" s="134"/>
      <c r="G55" s="134"/>
      <c r="H55" s="134"/>
    </row>
    <row r="56" spans="1:8" ht="24.95" customHeight="1" x14ac:dyDescent="0.2">
      <c r="A56" s="134"/>
      <c r="B56" s="134"/>
      <c r="C56" s="134"/>
      <c r="D56" s="134"/>
      <c r="E56" s="134"/>
      <c r="F56" s="134"/>
      <c r="G56" s="134"/>
      <c r="H56" s="134"/>
    </row>
    <row r="57" spans="1:8" ht="57" customHeight="1" x14ac:dyDescent="0.2">
      <c r="A57" s="134"/>
      <c r="B57" s="134"/>
      <c r="C57" s="134"/>
      <c r="D57" s="134"/>
      <c r="E57" s="134"/>
      <c r="F57" s="134"/>
      <c r="G57" s="134"/>
      <c r="H57" s="134"/>
    </row>
    <row r="58" spans="1:8" ht="24.95" customHeight="1" x14ac:dyDescent="0.2">
      <c r="A58" s="134"/>
      <c r="B58" s="134"/>
      <c r="C58" s="134"/>
      <c r="D58" s="134"/>
      <c r="E58" s="134"/>
      <c r="F58" s="134"/>
      <c r="G58" s="134"/>
      <c r="H58" s="134"/>
    </row>
    <row r="59" spans="1:8" ht="24.95" customHeight="1" x14ac:dyDescent="0.2">
      <c r="A59" s="134"/>
      <c r="B59" s="134"/>
      <c r="C59" s="134"/>
      <c r="D59" s="134"/>
      <c r="E59" s="134"/>
      <c r="F59" s="134"/>
      <c r="G59" s="134"/>
      <c r="H59" s="134"/>
    </row>
    <row r="60" spans="1:8" ht="24.95" customHeight="1" x14ac:dyDescent="0.2">
      <c r="A60" s="134"/>
      <c r="B60" s="134"/>
      <c r="C60" s="134"/>
      <c r="D60" s="134"/>
      <c r="E60" s="134"/>
      <c r="F60" s="134"/>
      <c r="G60" s="134"/>
      <c r="H60" s="134"/>
    </row>
    <row r="61" spans="1:8" ht="24.95" customHeight="1" x14ac:dyDescent="0.2">
      <c r="A61" s="134"/>
      <c r="B61" s="134"/>
      <c r="C61" s="134"/>
      <c r="D61" s="134"/>
      <c r="E61" s="134"/>
      <c r="F61" s="134"/>
      <c r="G61" s="134"/>
      <c r="H61" s="134"/>
    </row>
    <row r="62" spans="1:8" ht="24.95" customHeight="1" x14ac:dyDescent="0.2">
      <c r="A62" s="134"/>
      <c r="B62" s="134"/>
      <c r="C62" s="134"/>
      <c r="D62" s="134"/>
      <c r="E62" s="134"/>
      <c r="F62" s="134"/>
      <c r="G62" s="134"/>
      <c r="H62" s="134"/>
    </row>
    <row r="63" spans="1:8" ht="24.95" customHeight="1" x14ac:dyDescent="0.2">
      <c r="A63" s="134"/>
      <c r="B63" s="134"/>
      <c r="C63" s="134"/>
      <c r="D63" s="134"/>
      <c r="E63" s="134"/>
      <c r="F63" s="134"/>
      <c r="G63" s="134"/>
      <c r="H63" s="134"/>
    </row>
    <row r="64" spans="1:8" ht="24.95" customHeight="1" x14ac:dyDescent="0.2">
      <c r="A64" s="134"/>
      <c r="B64" s="134"/>
      <c r="C64" s="134"/>
      <c r="D64" s="134"/>
      <c r="E64" s="134"/>
      <c r="F64" s="134"/>
      <c r="G64" s="134"/>
      <c r="H64" s="134"/>
    </row>
    <row r="65" spans="1:8" ht="24.95" customHeight="1" x14ac:dyDescent="0.2">
      <c r="A65" s="134"/>
      <c r="B65" s="134"/>
      <c r="C65" s="134"/>
      <c r="D65" s="134"/>
      <c r="E65" s="134"/>
      <c r="F65" s="134"/>
      <c r="G65" s="134"/>
      <c r="H65" s="134"/>
    </row>
    <row r="66" spans="1:8" ht="24.95" customHeight="1" x14ac:dyDescent="0.2">
      <c r="A66" s="134"/>
      <c r="B66" s="134"/>
      <c r="C66" s="134"/>
      <c r="D66" s="134"/>
      <c r="E66" s="134"/>
      <c r="F66" s="134"/>
      <c r="G66" s="134"/>
      <c r="H66" s="134"/>
    </row>
    <row r="67" spans="1:8" ht="24.95" customHeight="1" x14ac:dyDescent="0.2">
      <c r="A67" s="134"/>
      <c r="B67" s="134"/>
      <c r="C67" s="134"/>
      <c r="D67" s="134"/>
      <c r="E67" s="134"/>
      <c r="F67" s="134"/>
      <c r="G67" s="134"/>
      <c r="H67" s="134"/>
    </row>
    <row r="68" spans="1:8" ht="24.95" customHeight="1" x14ac:dyDescent="0.2">
      <c r="A68" s="134"/>
      <c r="B68" s="134"/>
      <c r="C68" s="134"/>
      <c r="D68" s="134"/>
      <c r="E68" s="134"/>
      <c r="F68" s="134"/>
      <c r="G68" s="134"/>
      <c r="H68" s="134"/>
    </row>
    <row r="69" spans="1:8" ht="24.95" customHeight="1" x14ac:dyDescent="0.2">
      <c r="A69" s="134"/>
      <c r="B69" s="134"/>
      <c r="C69" s="134"/>
      <c r="D69" s="134"/>
      <c r="E69" s="134"/>
      <c r="F69" s="134"/>
      <c r="G69" s="134"/>
      <c r="H69" s="134"/>
    </row>
    <row r="70" spans="1:8" ht="24.95" customHeight="1" x14ac:dyDescent="0.2">
      <c r="A70" s="134"/>
      <c r="B70" s="134"/>
      <c r="C70" s="134"/>
      <c r="D70" s="134"/>
      <c r="E70" s="134"/>
      <c r="F70" s="134"/>
      <c r="G70" s="134"/>
      <c r="H70" s="134"/>
    </row>
    <row r="71" spans="1:8" ht="24.95" customHeight="1" x14ac:dyDescent="0.2">
      <c r="A71" s="134"/>
      <c r="B71" s="134"/>
      <c r="C71" s="134"/>
      <c r="D71" s="134"/>
      <c r="E71" s="134"/>
      <c r="F71" s="134"/>
      <c r="G71" s="134"/>
      <c r="H71" s="134"/>
    </row>
    <row r="72" spans="1:8" ht="24.95" customHeight="1" x14ac:dyDescent="0.2">
      <c r="A72" s="134"/>
      <c r="B72" s="134"/>
      <c r="C72" s="134"/>
      <c r="D72" s="134"/>
      <c r="E72" s="134"/>
      <c r="F72" s="134"/>
      <c r="G72" s="134"/>
      <c r="H72" s="134"/>
    </row>
    <row r="73" spans="1:8" ht="24.95" customHeight="1" x14ac:dyDescent="0.2">
      <c r="A73" s="134"/>
      <c r="B73" s="134"/>
      <c r="C73" s="134"/>
      <c r="D73" s="134"/>
      <c r="E73" s="134"/>
      <c r="F73" s="134"/>
      <c r="G73" s="134"/>
      <c r="H73" s="134"/>
    </row>
    <row r="74" spans="1:8" ht="24.95" customHeight="1" x14ac:dyDescent="0.2">
      <c r="A74" s="134"/>
      <c r="B74" s="134"/>
      <c r="C74" s="134"/>
      <c r="D74" s="134"/>
      <c r="E74" s="134"/>
      <c r="F74" s="134"/>
      <c r="G74" s="134"/>
      <c r="H74" s="134"/>
    </row>
    <row r="75" spans="1:8" ht="24.95" customHeight="1" x14ac:dyDescent="0.2">
      <c r="A75" s="134"/>
      <c r="B75" s="134"/>
      <c r="C75" s="134"/>
      <c r="D75" s="134"/>
      <c r="E75" s="134"/>
      <c r="F75" s="134"/>
      <c r="G75" s="134"/>
      <c r="H75" s="134"/>
    </row>
    <row r="76" spans="1:8" ht="24.95" customHeight="1" x14ac:dyDescent="0.2">
      <c r="A76" s="134"/>
      <c r="B76" s="134"/>
      <c r="C76" s="134"/>
      <c r="D76" s="134"/>
      <c r="E76" s="134"/>
      <c r="F76" s="134"/>
      <c r="G76" s="134"/>
      <c r="H76" s="134"/>
    </row>
    <row r="77" spans="1:8" ht="24.95" customHeight="1" x14ac:dyDescent="0.2">
      <c r="A77" s="134"/>
      <c r="B77" s="134"/>
      <c r="C77" s="134"/>
      <c r="D77" s="134"/>
      <c r="E77" s="134"/>
      <c r="F77" s="134"/>
      <c r="G77" s="134"/>
      <c r="H77" s="134"/>
    </row>
    <row r="78" spans="1:8" ht="24.95" customHeight="1" x14ac:dyDescent="0.2">
      <c r="A78" s="134"/>
      <c r="B78" s="134"/>
      <c r="C78" s="134"/>
      <c r="D78" s="134"/>
      <c r="E78" s="134"/>
      <c r="F78" s="134"/>
      <c r="G78" s="134"/>
      <c r="H78" s="134"/>
    </row>
    <row r="79" spans="1:8" ht="24.95" customHeight="1" x14ac:dyDescent="0.2">
      <c r="A79" s="134"/>
      <c r="B79" s="134"/>
      <c r="C79" s="134"/>
      <c r="D79" s="134"/>
      <c r="E79" s="134"/>
      <c r="F79" s="134"/>
      <c r="G79" s="134"/>
      <c r="H79" s="134"/>
    </row>
    <row r="80" spans="1:8" ht="24.95" customHeight="1" x14ac:dyDescent="0.2">
      <c r="A80" s="134"/>
      <c r="B80" s="134"/>
      <c r="C80" s="134"/>
      <c r="D80" s="134"/>
      <c r="E80" s="134"/>
      <c r="F80" s="134"/>
      <c r="G80" s="134"/>
      <c r="H80" s="134"/>
    </row>
    <row r="81" spans="1:8" ht="24.95" customHeight="1" x14ac:dyDescent="0.2">
      <c r="A81" s="134"/>
      <c r="B81" s="134"/>
      <c r="C81" s="134"/>
      <c r="D81" s="134"/>
      <c r="E81" s="134"/>
      <c r="F81" s="134"/>
      <c r="G81" s="134"/>
      <c r="H81" s="134"/>
    </row>
    <row r="82" spans="1:8" ht="24.95" customHeight="1" x14ac:dyDescent="0.2">
      <c r="A82" s="134"/>
      <c r="B82" s="134"/>
      <c r="C82" s="134"/>
      <c r="D82" s="134"/>
      <c r="E82" s="134"/>
      <c r="F82" s="134"/>
      <c r="G82" s="134"/>
      <c r="H82" s="134"/>
    </row>
    <row r="83" spans="1:8" ht="24.95" customHeight="1" x14ac:dyDescent="0.2">
      <c r="A83" s="134"/>
      <c r="B83" s="134"/>
      <c r="C83" s="134"/>
      <c r="D83" s="134"/>
      <c r="E83" s="134"/>
      <c r="F83" s="134"/>
      <c r="G83" s="134"/>
      <c r="H83" s="134"/>
    </row>
    <row r="84" spans="1:8" ht="24.95" customHeight="1" x14ac:dyDescent="0.2">
      <c r="A84" s="134"/>
      <c r="B84" s="134"/>
      <c r="C84" s="134"/>
      <c r="D84" s="134"/>
      <c r="E84" s="134"/>
      <c r="F84" s="134"/>
      <c r="G84" s="134"/>
      <c r="H84" s="134"/>
    </row>
    <row r="85" spans="1:8" ht="24.95" customHeight="1" x14ac:dyDescent="0.2">
      <c r="A85" s="134"/>
      <c r="B85" s="134"/>
      <c r="C85" s="134"/>
      <c r="D85" s="134"/>
      <c r="E85" s="134"/>
      <c r="F85" s="134"/>
      <c r="G85" s="134"/>
      <c r="H85" s="134"/>
    </row>
    <row r="86" spans="1:8" ht="24.95" customHeight="1" x14ac:dyDescent="0.2">
      <c r="A86" s="134"/>
      <c r="B86" s="134"/>
      <c r="C86" s="134"/>
      <c r="D86" s="134"/>
      <c r="E86" s="134"/>
      <c r="F86" s="134"/>
      <c r="G86" s="134"/>
      <c r="H86" s="134"/>
    </row>
    <row r="87" spans="1:8" ht="24.95" customHeight="1" x14ac:dyDescent="0.2">
      <c r="A87" s="134"/>
      <c r="B87" s="134"/>
      <c r="C87" s="134"/>
      <c r="D87" s="134"/>
      <c r="E87" s="134"/>
      <c r="F87" s="134"/>
      <c r="G87" s="134"/>
      <c r="H87" s="134"/>
    </row>
    <row r="88" spans="1:8" ht="24.95" customHeight="1" x14ac:dyDescent="0.2">
      <c r="A88" s="134"/>
      <c r="B88" s="134"/>
      <c r="C88" s="134"/>
      <c r="D88" s="134"/>
      <c r="E88" s="134"/>
      <c r="F88" s="134"/>
      <c r="G88" s="134"/>
      <c r="H88" s="134"/>
    </row>
    <row r="89" spans="1:8" ht="24.95" customHeight="1" x14ac:dyDescent="0.2">
      <c r="A89" s="134"/>
      <c r="B89" s="134"/>
      <c r="C89" s="134"/>
      <c r="D89" s="134"/>
      <c r="E89" s="134"/>
      <c r="F89" s="134"/>
      <c r="G89" s="134"/>
      <c r="H89" s="134"/>
    </row>
    <row r="90" spans="1:8" ht="24.95" customHeight="1" x14ac:dyDescent="0.2">
      <c r="A90" s="134"/>
      <c r="B90" s="134"/>
      <c r="C90" s="134"/>
      <c r="D90" s="134"/>
      <c r="E90" s="134"/>
      <c r="F90" s="134"/>
      <c r="G90" s="134"/>
      <c r="H90" s="134"/>
    </row>
    <row r="91" spans="1:8" ht="24.95" customHeight="1" x14ac:dyDescent="0.2">
      <c r="A91" s="134"/>
      <c r="B91" s="134"/>
      <c r="C91" s="134"/>
      <c r="D91" s="134"/>
      <c r="E91" s="134"/>
      <c r="F91" s="134"/>
      <c r="G91" s="134"/>
      <c r="H91" s="134"/>
    </row>
    <row r="92" spans="1:8" ht="24.95" customHeight="1" x14ac:dyDescent="0.2">
      <c r="A92" s="134"/>
      <c r="B92" s="134"/>
      <c r="C92" s="134"/>
      <c r="D92" s="134"/>
      <c r="E92" s="134"/>
      <c r="F92" s="134"/>
      <c r="G92" s="134"/>
      <c r="H92" s="134"/>
    </row>
    <row r="93" spans="1:8" ht="24.95" customHeight="1" x14ac:dyDescent="0.2">
      <c r="A93" s="134"/>
      <c r="B93" s="134"/>
      <c r="C93" s="134"/>
      <c r="D93" s="134"/>
      <c r="E93" s="134"/>
      <c r="F93" s="134"/>
      <c r="G93" s="134"/>
      <c r="H93" s="134"/>
    </row>
    <row r="94" spans="1:8" ht="24.95" customHeight="1" x14ac:dyDescent="0.2">
      <c r="A94" s="134"/>
      <c r="B94" s="134"/>
      <c r="C94" s="134"/>
      <c r="D94" s="134"/>
      <c r="E94" s="134"/>
      <c r="F94" s="134"/>
      <c r="G94" s="134"/>
      <c r="H94" s="134"/>
    </row>
    <row r="95" spans="1:8" ht="24.95" customHeight="1" x14ac:dyDescent="0.2">
      <c r="A95" s="134"/>
      <c r="B95" s="134"/>
      <c r="C95" s="134"/>
      <c r="D95" s="134"/>
      <c r="E95" s="134"/>
      <c r="F95" s="134"/>
      <c r="G95" s="134"/>
      <c r="H95" s="134"/>
    </row>
    <row r="96" spans="1:8" ht="24.95" customHeight="1" x14ac:dyDescent="0.2">
      <c r="A96" s="134"/>
      <c r="B96" s="134"/>
      <c r="C96" s="134"/>
      <c r="D96" s="134"/>
      <c r="E96" s="134"/>
      <c r="F96" s="134"/>
      <c r="G96" s="134"/>
      <c r="H96" s="134"/>
    </row>
    <row r="97" spans="1:8" ht="24.95" customHeight="1" x14ac:dyDescent="0.2">
      <c r="A97" s="134"/>
      <c r="B97" s="134"/>
      <c r="C97" s="134"/>
      <c r="D97" s="134"/>
      <c r="E97" s="134"/>
      <c r="F97" s="134"/>
      <c r="G97" s="134"/>
      <c r="H97" s="134"/>
    </row>
    <row r="98" spans="1:8" ht="24.95" customHeight="1" x14ac:dyDescent="0.2">
      <c r="A98" s="134"/>
      <c r="B98" s="134"/>
      <c r="C98" s="134"/>
      <c r="D98" s="134"/>
      <c r="E98" s="134"/>
      <c r="F98" s="134"/>
      <c r="G98" s="134"/>
      <c r="H98" s="134"/>
    </row>
    <row r="99" spans="1:8" ht="24.95" customHeight="1" x14ac:dyDescent="0.2">
      <c r="A99" s="134"/>
      <c r="B99" s="134"/>
      <c r="C99" s="134"/>
      <c r="D99" s="134"/>
      <c r="E99" s="134"/>
      <c r="F99" s="134"/>
      <c r="G99" s="134"/>
      <c r="H99" s="134"/>
    </row>
    <row r="100" spans="1:8" ht="24.95" customHeight="1" x14ac:dyDescent="0.2">
      <c r="A100" s="134"/>
      <c r="B100" s="134"/>
      <c r="C100" s="134"/>
      <c r="D100" s="134"/>
      <c r="E100" s="134"/>
      <c r="F100" s="134"/>
      <c r="G100" s="134"/>
      <c r="H100" s="134"/>
    </row>
    <row r="101" spans="1:8" ht="24.95" customHeight="1" x14ac:dyDescent="0.2">
      <c r="A101" s="134"/>
      <c r="B101" s="134"/>
      <c r="C101" s="134"/>
      <c r="D101" s="134"/>
      <c r="E101" s="134"/>
      <c r="F101" s="134"/>
      <c r="G101" s="134"/>
      <c r="H101" s="134"/>
    </row>
    <row r="102" spans="1:8" ht="24.95" customHeight="1" x14ac:dyDescent="0.2">
      <c r="A102" s="134"/>
      <c r="B102" s="134"/>
      <c r="C102" s="134"/>
      <c r="D102" s="134"/>
      <c r="E102" s="134"/>
      <c r="F102" s="134"/>
      <c r="G102" s="134"/>
      <c r="H102" s="134"/>
    </row>
    <row r="103" spans="1:8" ht="24.95" customHeight="1" x14ac:dyDescent="0.2">
      <c r="A103" s="134"/>
      <c r="B103" s="134"/>
      <c r="C103" s="134"/>
      <c r="D103" s="134"/>
      <c r="E103" s="134"/>
      <c r="F103" s="134"/>
      <c r="G103" s="134"/>
      <c r="H103" s="134"/>
    </row>
    <row r="104" spans="1:8" ht="24.95" customHeight="1" x14ac:dyDescent="0.2">
      <c r="A104" s="134"/>
      <c r="B104" s="134"/>
      <c r="C104" s="134"/>
      <c r="D104" s="134"/>
      <c r="E104" s="134"/>
      <c r="F104" s="134"/>
      <c r="G104" s="134"/>
      <c r="H104" s="134"/>
    </row>
    <row r="105" spans="1:8" ht="24.95" customHeight="1" x14ac:dyDescent="0.2">
      <c r="A105" s="134"/>
      <c r="B105" s="134"/>
      <c r="C105" s="134"/>
      <c r="D105" s="134"/>
      <c r="E105" s="134"/>
      <c r="F105" s="134"/>
      <c r="G105" s="134"/>
      <c r="H105" s="134"/>
    </row>
    <row r="106" spans="1:8" ht="24.95" customHeight="1" x14ac:dyDescent="0.2">
      <c r="A106" s="134"/>
      <c r="B106" s="134"/>
      <c r="C106" s="134"/>
      <c r="D106" s="134"/>
      <c r="E106" s="134"/>
      <c r="F106" s="134"/>
      <c r="G106" s="134"/>
      <c r="H106" s="134"/>
    </row>
    <row r="107" spans="1:8" ht="24.95" customHeight="1" x14ac:dyDescent="0.2">
      <c r="A107" s="134"/>
      <c r="B107" s="134"/>
      <c r="C107" s="134"/>
      <c r="D107" s="134"/>
      <c r="E107" s="134"/>
      <c r="F107" s="134"/>
      <c r="G107" s="134"/>
      <c r="H107" s="134"/>
    </row>
    <row r="108" spans="1:8" ht="24.95" customHeight="1" x14ac:dyDescent="0.2">
      <c r="A108" s="134"/>
      <c r="B108" s="134"/>
      <c r="C108" s="134"/>
      <c r="D108" s="134"/>
      <c r="E108" s="134"/>
      <c r="F108" s="134"/>
      <c r="G108" s="134"/>
      <c r="H108" s="134"/>
    </row>
    <row r="109" spans="1:8" ht="24.95" customHeight="1" x14ac:dyDescent="0.2">
      <c r="A109" s="134"/>
      <c r="B109" s="134"/>
      <c r="C109" s="134"/>
      <c r="D109" s="134"/>
      <c r="E109" s="134"/>
      <c r="F109" s="134"/>
      <c r="G109" s="134"/>
      <c r="H109" s="134"/>
    </row>
    <row r="110" spans="1:8" ht="24.95" customHeight="1" x14ac:dyDescent="0.2">
      <c r="A110" s="134"/>
      <c r="B110" s="134"/>
      <c r="C110" s="134"/>
      <c r="D110" s="134"/>
      <c r="E110" s="134"/>
      <c r="F110" s="134"/>
      <c r="G110" s="134"/>
      <c r="H110" s="134"/>
    </row>
    <row r="111" spans="1:8" ht="24.95" customHeight="1" x14ac:dyDescent="0.2"/>
    <row r="112" spans="1:8" ht="24.95" customHeight="1" x14ac:dyDescent="0.2"/>
    <row r="113" ht="24.95" customHeight="1" x14ac:dyDescent="0.2"/>
    <row r="114" ht="24.95" customHeight="1" x14ac:dyDescent="0.2"/>
    <row r="115" ht="24.95" customHeight="1" x14ac:dyDescent="0.2"/>
    <row r="116" ht="24.95" customHeight="1" x14ac:dyDescent="0.2"/>
  </sheetData>
  <sheetProtection algorithmName="SHA-512" hashValue="6NOPfhfFwZtw/2KwwcSfTQVb93ESrnh88mOiMlroRCMOiNzlWKFEuMpTX48LhFhzWfBfwuG8YtEshDRhUAcWEQ==" saltValue="qSJ7sFnb/zjfwgSGrZDpTA==" spinCount="100000" sheet="1" objects="1" scenarios="1"/>
  <mergeCells count="6">
    <mergeCell ref="B1:D1"/>
    <mergeCell ref="C14:D14"/>
    <mergeCell ref="D2:E7"/>
    <mergeCell ref="B12:C12"/>
    <mergeCell ref="B8:E8"/>
    <mergeCell ref="B10:E10"/>
  </mergeCells>
  <hyperlinks>
    <hyperlink ref="E12" location="'محاسبه مالیات'!A1" display="بازگشت به صفحه محاسبات"/>
    <hyperlink ref="B12:C12" r:id="rId1" display="فایل اکسل محاسبات مالیات حقوق سال ۹۹، عیدی اینجانب به علاقمندان حوزه های اداری و مالی"/>
    <hyperlink ref="D2:E7" r:id="rId2" display="https://www.instagram.com/sayah.shahdi/"/>
    <hyperlink ref="B12" r:id="rId3"/>
    <hyperlink ref="E14" location="'جدول مالیات'!A1" display="جدول مالیات سال ۹۹"/>
    <hyperlink ref="C14" r:id="rId4"/>
  </hyperlink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75"/>
  <sheetViews>
    <sheetView rightToLeft="1" zoomScale="85" zoomScaleNormal="85" workbookViewId="0"/>
  </sheetViews>
  <sheetFormatPr defaultColWidth="9" defaultRowHeight="18" x14ac:dyDescent="0.2"/>
  <cols>
    <col min="1" max="1" width="5.5" style="146" customWidth="1"/>
    <col min="2" max="2" width="6.625" style="146" customWidth="1"/>
    <col min="3" max="3" width="29.125" style="146" customWidth="1"/>
    <col min="4" max="4" width="13.5" style="146" customWidth="1"/>
    <col min="5" max="5" width="12.5" style="146" customWidth="1"/>
    <col min="6" max="6" width="13.25" style="146" customWidth="1"/>
    <col min="7" max="7" width="14.125" style="146" customWidth="1"/>
    <col min="8" max="8" width="11.5" style="146" customWidth="1"/>
    <col min="9" max="9" width="13.25" style="146" customWidth="1"/>
    <col min="10" max="10" width="15.5" style="146" customWidth="1"/>
    <col min="11" max="16384" width="9" style="146"/>
  </cols>
  <sheetData>
    <row r="1" spans="1:34" ht="31.5" x14ac:dyDescent="0.85">
      <c r="A1" s="145"/>
      <c r="B1" s="249" t="s">
        <v>61</v>
      </c>
      <c r="C1" s="249"/>
      <c r="D1" s="249"/>
      <c r="E1" s="249"/>
      <c r="F1" s="249"/>
      <c r="G1" s="249"/>
      <c r="H1" s="249"/>
      <c r="I1" s="249"/>
      <c r="J1" s="249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</row>
    <row r="2" spans="1:34" ht="26.25" thickBot="1" x14ac:dyDescent="0.25">
      <c r="A2" s="145"/>
      <c r="B2" s="250" t="s">
        <v>62</v>
      </c>
      <c r="C2" s="250"/>
      <c r="D2" s="250"/>
      <c r="E2" s="250"/>
      <c r="F2" s="250"/>
      <c r="G2" s="250"/>
      <c r="H2" s="250"/>
      <c r="I2" s="250"/>
      <c r="J2" s="250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</row>
    <row r="3" spans="1:34" ht="75.75" customHeight="1" thickBot="1" x14ac:dyDescent="0.25">
      <c r="A3" s="145"/>
      <c r="B3" s="147" t="s">
        <v>63</v>
      </c>
      <c r="C3" s="148" t="s">
        <v>64</v>
      </c>
      <c r="D3" s="149" t="s">
        <v>65</v>
      </c>
      <c r="E3" s="149" t="s">
        <v>66</v>
      </c>
      <c r="F3" s="149" t="s">
        <v>67</v>
      </c>
      <c r="G3" s="149" t="s">
        <v>68</v>
      </c>
      <c r="H3" s="149" t="s">
        <v>69</v>
      </c>
      <c r="I3" s="149" t="s">
        <v>70</v>
      </c>
      <c r="J3" s="150" t="s">
        <v>71</v>
      </c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</row>
    <row r="4" spans="1:34" ht="44.25" customHeight="1" thickBot="1" x14ac:dyDescent="0.25">
      <c r="A4" s="145"/>
      <c r="B4" s="151" t="s">
        <v>72</v>
      </c>
      <c r="C4" s="152" t="s">
        <v>7</v>
      </c>
      <c r="D4" s="153">
        <v>30000000</v>
      </c>
      <c r="E4" s="153">
        <v>0</v>
      </c>
      <c r="F4" s="153">
        <v>30000000</v>
      </c>
      <c r="G4" s="153">
        <v>30000000</v>
      </c>
      <c r="H4" s="154">
        <v>0</v>
      </c>
      <c r="I4" s="153">
        <v>0</v>
      </c>
      <c r="J4" s="155">
        <v>0</v>
      </c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</row>
    <row r="5" spans="1:34" ht="27.95" customHeight="1" x14ac:dyDescent="0.2">
      <c r="A5" s="145"/>
      <c r="B5" s="251" t="s">
        <v>73</v>
      </c>
      <c r="C5" s="253" t="s">
        <v>74</v>
      </c>
      <c r="D5" s="255">
        <v>75000000</v>
      </c>
      <c r="E5" s="156">
        <v>0</v>
      </c>
      <c r="F5" s="156">
        <v>30000000</v>
      </c>
      <c r="G5" s="156">
        <v>30000000</v>
      </c>
      <c r="H5" s="157">
        <v>0</v>
      </c>
      <c r="I5" s="156">
        <v>0</v>
      </c>
      <c r="J5" s="257">
        <v>4500000</v>
      </c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</row>
    <row r="6" spans="1:34" ht="27.95" customHeight="1" thickBot="1" x14ac:dyDescent="0.25">
      <c r="A6" s="145"/>
      <c r="B6" s="252"/>
      <c r="C6" s="254"/>
      <c r="D6" s="256"/>
      <c r="E6" s="158">
        <v>30000000</v>
      </c>
      <c r="F6" s="158">
        <v>75000000</v>
      </c>
      <c r="G6" s="158">
        <v>45000000</v>
      </c>
      <c r="H6" s="159">
        <v>10</v>
      </c>
      <c r="I6" s="158">
        <v>4500000</v>
      </c>
      <c r="J6" s="258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</row>
    <row r="7" spans="1:34" ht="27" customHeight="1" x14ac:dyDescent="0.2">
      <c r="A7" s="145"/>
      <c r="B7" s="229" t="s">
        <v>75</v>
      </c>
      <c r="C7" s="232" t="s">
        <v>76</v>
      </c>
      <c r="D7" s="235">
        <v>105000000</v>
      </c>
      <c r="E7" s="160">
        <v>0</v>
      </c>
      <c r="F7" s="160">
        <v>30000000</v>
      </c>
      <c r="G7" s="160">
        <v>30000000</v>
      </c>
      <c r="H7" s="161">
        <v>0</v>
      </c>
      <c r="I7" s="160">
        <v>0</v>
      </c>
      <c r="J7" s="238">
        <v>9000000</v>
      </c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</row>
    <row r="8" spans="1:34" ht="27" customHeight="1" x14ac:dyDescent="0.2">
      <c r="A8" s="145"/>
      <c r="B8" s="230"/>
      <c r="C8" s="233"/>
      <c r="D8" s="236"/>
      <c r="E8" s="162">
        <v>30000000</v>
      </c>
      <c r="F8" s="162">
        <v>75000000</v>
      </c>
      <c r="G8" s="162">
        <v>45000000</v>
      </c>
      <c r="H8" s="163">
        <v>10</v>
      </c>
      <c r="I8" s="162">
        <v>4500000</v>
      </c>
      <c r="J8" s="239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</row>
    <row r="9" spans="1:34" ht="27" customHeight="1" thickBot="1" x14ac:dyDescent="0.25">
      <c r="A9" s="145"/>
      <c r="B9" s="231"/>
      <c r="C9" s="234"/>
      <c r="D9" s="237"/>
      <c r="E9" s="164">
        <v>75000000</v>
      </c>
      <c r="F9" s="164">
        <v>105000000</v>
      </c>
      <c r="G9" s="164">
        <v>30000000</v>
      </c>
      <c r="H9" s="165">
        <v>15</v>
      </c>
      <c r="I9" s="164">
        <v>4500000</v>
      </c>
      <c r="J9" s="240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</row>
    <row r="10" spans="1:34" ht="26.1" customHeight="1" x14ac:dyDescent="0.2">
      <c r="A10" s="145"/>
      <c r="B10" s="241" t="s">
        <v>77</v>
      </c>
      <c r="C10" s="243" t="s">
        <v>78</v>
      </c>
      <c r="D10" s="245">
        <v>150000000</v>
      </c>
      <c r="E10" s="166">
        <v>0</v>
      </c>
      <c r="F10" s="166">
        <v>30000000</v>
      </c>
      <c r="G10" s="166">
        <v>30000000</v>
      </c>
      <c r="H10" s="167">
        <v>0</v>
      </c>
      <c r="I10" s="166">
        <v>0</v>
      </c>
      <c r="J10" s="247">
        <v>18000000</v>
      </c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</row>
    <row r="11" spans="1:34" ht="26.1" customHeight="1" x14ac:dyDescent="0.2">
      <c r="A11" s="145"/>
      <c r="B11" s="242"/>
      <c r="C11" s="244"/>
      <c r="D11" s="246"/>
      <c r="E11" s="168">
        <v>30000000</v>
      </c>
      <c r="F11" s="168">
        <v>75000000</v>
      </c>
      <c r="G11" s="168">
        <v>45000000</v>
      </c>
      <c r="H11" s="169">
        <v>10</v>
      </c>
      <c r="I11" s="168">
        <v>4500000</v>
      </c>
      <c r="J11" s="248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</row>
    <row r="12" spans="1:34" ht="26.1" customHeight="1" x14ac:dyDescent="0.2">
      <c r="A12" s="145"/>
      <c r="B12" s="242"/>
      <c r="C12" s="244"/>
      <c r="D12" s="246"/>
      <c r="E12" s="168">
        <v>75000000</v>
      </c>
      <c r="F12" s="168">
        <v>105000000</v>
      </c>
      <c r="G12" s="168">
        <v>30000000</v>
      </c>
      <c r="H12" s="169">
        <v>15</v>
      </c>
      <c r="I12" s="168">
        <v>4500000</v>
      </c>
      <c r="J12" s="248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</row>
    <row r="13" spans="1:34" ht="26.1" customHeight="1" thickBot="1" x14ac:dyDescent="0.25">
      <c r="A13" s="145"/>
      <c r="B13" s="242"/>
      <c r="C13" s="244"/>
      <c r="D13" s="246"/>
      <c r="E13" s="170">
        <v>105000000</v>
      </c>
      <c r="F13" s="170">
        <v>150000000</v>
      </c>
      <c r="G13" s="170">
        <v>45000000</v>
      </c>
      <c r="H13" s="171">
        <v>20</v>
      </c>
      <c r="I13" s="170">
        <v>9000000</v>
      </c>
      <c r="J13" s="248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</row>
    <row r="14" spans="1:34" ht="24.95" customHeight="1" x14ac:dyDescent="0.2">
      <c r="A14" s="145"/>
      <c r="B14" s="216" t="s">
        <v>79</v>
      </c>
      <c r="C14" s="219" t="s">
        <v>80</v>
      </c>
      <c r="D14" s="222">
        <v>200000000</v>
      </c>
      <c r="E14" s="172">
        <v>0</v>
      </c>
      <c r="F14" s="172">
        <v>30000000</v>
      </c>
      <c r="G14" s="172">
        <v>30000000</v>
      </c>
      <c r="H14" s="173">
        <v>0</v>
      </c>
      <c r="I14" s="172">
        <v>0</v>
      </c>
      <c r="J14" s="225">
        <v>30500000</v>
      </c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</row>
    <row r="15" spans="1:34" ht="24.95" customHeight="1" x14ac:dyDescent="0.2">
      <c r="A15" s="145"/>
      <c r="B15" s="217"/>
      <c r="C15" s="220"/>
      <c r="D15" s="223"/>
      <c r="E15" s="174">
        <v>30000000</v>
      </c>
      <c r="F15" s="174">
        <v>75000000</v>
      </c>
      <c r="G15" s="174">
        <v>45000000</v>
      </c>
      <c r="H15" s="175">
        <v>10</v>
      </c>
      <c r="I15" s="174">
        <v>4500000</v>
      </c>
      <c r="J15" s="226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</row>
    <row r="16" spans="1:34" ht="24.95" customHeight="1" x14ac:dyDescent="0.2">
      <c r="A16" s="145"/>
      <c r="B16" s="217"/>
      <c r="C16" s="220"/>
      <c r="D16" s="223"/>
      <c r="E16" s="174">
        <v>75000000</v>
      </c>
      <c r="F16" s="174">
        <v>105000000</v>
      </c>
      <c r="G16" s="174">
        <v>30000000</v>
      </c>
      <c r="H16" s="175">
        <v>15</v>
      </c>
      <c r="I16" s="174">
        <v>4500000</v>
      </c>
      <c r="J16" s="226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</row>
    <row r="17" spans="1:34" ht="24.95" customHeight="1" x14ac:dyDescent="0.2">
      <c r="A17" s="145"/>
      <c r="B17" s="217"/>
      <c r="C17" s="220"/>
      <c r="D17" s="223"/>
      <c r="E17" s="174">
        <v>105000000</v>
      </c>
      <c r="F17" s="174">
        <v>150000000</v>
      </c>
      <c r="G17" s="174">
        <v>45000000</v>
      </c>
      <c r="H17" s="175">
        <v>20</v>
      </c>
      <c r="I17" s="174">
        <v>9000000</v>
      </c>
      <c r="J17" s="226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</row>
    <row r="18" spans="1:34" ht="24.95" customHeight="1" thickBot="1" x14ac:dyDescent="0.25">
      <c r="A18" s="145"/>
      <c r="B18" s="218"/>
      <c r="C18" s="221"/>
      <c r="D18" s="224"/>
      <c r="E18" s="176">
        <v>150000000</v>
      </c>
      <c r="F18" s="176">
        <v>200000000</v>
      </c>
      <c r="G18" s="176">
        <v>50000000</v>
      </c>
      <c r="H18" s="177">
        <v>25</v>
      </c>
      <c r="I18" s="176">
        <v>12500000</v>
      </c>
      <c r="J18" s="227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</row>
    <row r="19" spans="1:34" ht="18.75" thickBot="1" x14ac:dyDescent="0.25">
      <c r="A19" s="145"/>
      <c r="B19" s="228" t="s">
        <v>81</v>
      </c>
      <c r="C19" s="228"/>
      <c r="D19" s="228"/>
      <c r="E19" s="228"/>
      <c r="F19" s="228"/>
      <c r="G19" s="228"/>
      <c r="H19" s="228"/>
      <c r="I19" s="228"/>
      <c r="J19" s="228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</row>
    <row r="20" spans="1:34" ht="24.95" customHeight="1" thickBot="1" x14ac:dyDescent="0.25">
      <c r="A20" s="145"/>
      <c r="B20" s="214" t="s">
        <v>51</v>
      </c>
      <c r="C20" s="21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</row>
    <row r="21" spans="1:34" ht="18.75" thickBot="1" x14ac:dyDescent="0.25">
      <c r="A21" s="145"/>
      <c r="B21" s="145"/>
      <c r="C21" s="134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</row>
    <row r="22" spans="1:34" ht="24.95" customHeight="1" thickBot="1" x14ac:dyDescent="0.25">
      <c r="A22" s="145"/>
      <c r="B22" s="214" t="s">
        <v>83</v>
      </c>
      <c r="C22" s="21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</row>
    <row r="23" spans="1:34" x14ac:dyDescent="0.2">
      <c r="A23" s="145"/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</row>
    <row r="24" spans="1:34" x14ac:dyDescent="0.2">
      <c r="A24" s="145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</row>
    <row r="25" spans="1:34" x14ac:dyDescent="0.2">
      <c r="A25" s="145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</row>
    <row r="26" spans="1:34" x14ac:dyDescent="0.2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</row>
    <row r="27" spans="1:34" x14ac:dyDescent="0.2">
      <c r="A27" s="145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</row>
    <row r="28" spans="1:34" x14ac:dyDescent="0.2">
      <c r="A28" s="145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</row>
    <row r="29" spans="1:34" x14ac:dyDescent="0.2">
      <c r="A29" s="145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</row>
    <row r="30" spans="1:34" x14ac:dyDescent="0.2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</row>
    <row r="31" spans="1:34" x14ac:dyDescent="0.2">
      <c r="A31" s="145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</row>
    <row r="32" spans="1:34" x14ac:dyDescent="0.2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</row>
    <row r="33" spans="1:12" x14ac:dyDescent="0.2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</row>
    <row r="34" spans="1:12" x14ac:dyDescent="0.2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</row>
    <row r="35" spans="1:12" x14ac:dyDescent="0.2">
      <c r="A35" s="145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</row>
    <row r="36" spans="1:12" x14ac:dyDescent="0.2">
      <c r="A36" s="145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</row>
    <row r="37" spans="1:12" x14ac:dyDescent="0.2">
      <c r="A37" s="145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</row>
    <row r="38" spans="1:12" x14ac:dyDescent="0.2">
      <c r="A38" s="145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</row>
    <row r="39" spans="1:12" x14ac:dyDescent="0.2">
      <c r="A39" s="145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</row>
    <row r="40" spans="1:12" x14ac:dyDescent="0.2">
      <c r="A40" s="145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</row>
    <row r="41" spans="1:12" x14ac:dyDescent="0.2">
      <c r="A41" s="145"/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</row>
    <row r="42" spans="1:12" x14ac:dyDescent="0.2">
      <c r="A42" s="145"/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</row>
    <row r="43" spans="1:12" x14ac:dyDescent="0.2">
      <c r="A43" s="145"/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</row>
    <row r="44" spans="1:12" x14ac:dyDescent="0.2">
      <c r="A44" s="145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</row>
    <row r="45" spans="1:12" x14ac:dyDescent="0.2">
      <c r="A45" s="145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</row>
    <row r="46" spans="1:12" x14ac:dyDescent="0.2">
      <c r="A46" s="145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</row>
    <row r="47" spans="1:12" x14ac:dyDescent="0.2">
      <c r="A47" s="145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</row>
    <row r="48" spans="1:12" x14ac:dyDescent="0.2">
      <c r="A48" s="145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</row>
    <row r="49" spans="1:12" x14ac:dyDescent="0.2">
      <c r="A49" s="145"/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</row>
    <row r="50" spans="1:12" x14ac:dyDescent="0.2">
      <c r="A50" s="145"/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</row>
    <row r="51" spans="1:12" x14ac:dyDescent="0.2">
      <c r="A51" s="145"/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</row>
    <row r="52" spans="1:12" x14ac:dyDescent="0.2">
      <c r="A52" s="145"/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</row>
    <row r="53" spans="1:12" x14ac:dyDescent="0.2">
      <c r="A53" s="145"/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</row>
    <row r="54" spans="1:12" x14ac:dyDescent="0.2">
      <c r="A54" s="145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</row>
    <row r="55" spans="1:12" x14ac:dyDescent="0.2">
      <c r="A55" s="145"/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</row>
    <row r="56" spans="1:12" x14ac:dyDescent="0.2">
      <c r="A56" s="145"/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</row>
    <row r="57" spans="1:12" x14ac:dyDescent="0.2">
      <c r="A57" s="145"/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</row>
    <row r="58" spans="1:12" x14ac:dyDescent="0.2">
      <c r="A58" s="145"/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</row>
    <row r="59" spans="1:12" x14ac:dyDescent="0.2">
      <c r="A59" s="145"/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</row>
    <row r="60" spans="1:12" x14ac:dyDescent="0.2">
      <c r="A60" s="145"/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</row>
    <row r="61" spans="1:12" x14ac:dyDescent="0.2">
      <c r="A61" s="145"/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</row>
    <row r="62" spans="1:12" x14ac:dyDescent="0.2">
      <c r="A62" s="145"/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</row>
    <row r="63" spans="1:12" x14ac:dyDescent="0.2">
      <c r="A63" s="145"/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</row>
    <row r="64" spans="1:12" x14ac:dyDescent="0.2">
      <c r="A64" s="145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</row>
    <row r="65" spans="1:12" x14ac:dyDescent="0.2">
      <c r="A65" s="145"/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</row>
    <row r="66" spans="1:12" x14ac:dyDescent="0.2">
      <c r="A66" s="145"/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</row>
    <row r="67" spans="1:12" x14ac:dyDescent="0.2">
      <c r="A67" s="145"/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</row>
    <row r="68" spans="1:12" x14ac:dyDescent="0.2">
      <c r="A68" s="145"/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</row>
    <row r="69" spans="1:12" x14ac:dyDescent="0.2">
      <c r="A69" s="145"/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</row>
    <row r="70" spans="1:12" x14ac:dyDescent="0.2">
      <c r="A70" s="145"/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</row>
    <row r="71" spans="1:12" x14ac:dyDescent="0.2">
      <c r="A71" s="145"/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5"/>
    </row>
    <row r="72" spans="1:12" x14ac:dyDescent="0.2">
      <c r="A72" s="145"/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</row>
    <row r="73" spans="1:12" x14ac:dyDescent="0.2">
      <c r="A73" s="145"/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</row>
    <row r="74" spans="1:12" x14ac:dyDescent="0.2">
      <c r="A74" s="145"/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45"/>
    </row>
    <row r="75" spans="1:12" x14ac:dyDescent="0.2">
      <c r="A75" s="145"/>
      <c r="B75" s="145"/>
      <c r="C75" s="145"/>
      <c r="D75" s="145"/>
      <c r="E75" s="145"/>
      <c r="F75" s="145"/>
      <c r="G75" s="145"/>
      <c r="H75" s="145"/>
      <c r="I75" s="145"/>
      <c r="J75" s="145"/>
      <c r="K75" s="145"/>
      <c r="L75" s="145"/>
    </row>
    <row r="76" spans="1:12" x14ac:dyDescent="0.2">
      <c r="A76" s="145"/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</row>
    <row r="77" spans="1:12" x14ac:dyDescent="0.2">
      <c r="A77" s="145"/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</row>
    <row r="78" spans="1:12" x14ac:dyDescent="0.2">
      <c r="A78" s="145"/>
      <c r="B78" s="145"/>
      <c r="C78" s="145"/>
      <c r="D78" s="145"/>
      <c r="E78" s="145"/>
      <c r="F78" s="145"/>
      <c r="G78" s="145"/>
      <c r="H78" s="145"/>
      <c r="I78" s="145"/>
      <c r="J78" s="145"/>
      <c r="K78" s="145"/>
      <c r="L78" s="145"/>
    </row>
    <row r="79" spans="1:12" x14ac:dyDescent="0.2">
      <c r="A79" s="145"/>
      <c r="B79" s="145"/>
      <c r="C79" s="145"/>
      <c r="D79" s="145"/>
      <c r="E79" s="145"/>
      <c r="F79" s="145"/>
      <c r="G79" s="145"/>
      <c r="H79" s="145"/>
      <c r="I79" s="145"/>
      <c r="J79" s="145"/>
      <c r="K79" s="145"/>
      <c r="L79" s="145"/>
    </row>
    <row r="80" spans="1:12" x14ac:dyDescent="0.2">
      <c r="A80" s="145"/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5"/>
    </row>
    <row r="81" spans="1:12" x14ac:dyDescent="0.2">
      <c r="A81" s="145"/>
      <c r="B81" s="145"/>
      <c r="C81" s="145"/>
      <c r="D81" s="145"/>
      <c r="E81" s="145"/>
      <c r="F81" s="145"/>
      <c r="G81" s="145"/>
      <c r="H81" s="145"/>
      <c r="I81" s="145"/>
      <c r="J81" s="145"/>
      <c r="K81" s="145"/>
      <c r="L81" s="145"/>
    </row>
    <row r="82" spans="1:12" x14ac:dyDescent="0.2">
      <c r="A82" s="145"/>
      <c r="B82" s="145"/>
      <c r="C82" s="145"/>
      <c r="D82" s="145"/>
      <c r="E82" s="145"/>
      <c r="F82" s="145"/>
      <c r="G82" s="145"/>
      <c r="H82" s="145"/>
      <c r="I82" s="145"/>
      <c r="J82" s="145"/>
      <c r="K82" s="145"/>
      <c r="L82" s="145"/>
    </row>
    <row r="83" spans="1:12" x14ac:dyDescent="0.2">
      <c r="A83" s="145"/>
      <c r="B83" s="145"/>
      <c r="C83" s="145"/>
      <c r="D83" s="145"/>
      <c r="E83" s="145"/>
      <c r="F83" s="145"/>
      <c r="G83" s="145"/>
      <c r="H83" s="145"/>
      <c r="I83" s="145"/>
      <c r="J83" s="145"/>
      <c r="K83" s="145"/>
      <c r="L83" s="145"/>
    </row>
    <row r="84" spans="1:12" x14ac:dyDescent="0.2">
      <c r="A84" s="145"/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145"/>
    </row>
    <row r="85" spans="1:12" x14ac:dyDescent="0.2">
      <c r="A85" s="145"/>
      <c r="B85" s="145"/>
      <c r="C85" s="145"/>
      <c r="D85" s="145"/>
      <c r="E85" s="145"/>
      <c r="F85" s="145"/>
      <c r="G85" s="145"/>
      <c r="H85" s="145"/>
      <c r="I85" s="145"/>
      <c r="J85" s="145"/>
      <c r="K85" s="145"/>
      <c r="L85" s="145"/>
    </row>
    <row r="86" spans="1:12" x14ac:dyDescent="0.2">
      <c r="A86" s="145"/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5"/>
    </row>
    <row r="87" spans="1:12" x14ac:dyDescent="0.2">
      <c r="A87" s="145"/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5"/>
    </row>
    <row r="88" spans="1:12" x14ac:dyDescent="0.2">
      <c r="A88" s="145"/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</row>
    <row r="89" spans="1:12" x14ac:dyDescent="0.2">
      <c r="A89" s="145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</row>
    <row r="90" spans="1:12" x14ac:dyDescent="0.2">
      <c r="A90" s="145"/>
      <c r="B90" s="145"/>
      <c r="C90" s="145"/>
      <c r="D90" s="145"/>
      <c r="E90" s="145"/>
      <c r="F90" s="145"/>
      <c r="G90" s="145"/>
      <c r="H90" s="145"/>
      <c r="I90" s="145"/>
      <c r="J90" s="145"/>
      <c r="K90" s="145"/>
      <c r="L90" s="145"/>
    </row>
    <row r="91" spans="1:12" x14ac:dyDescent="0.2">
      <c r="A91" s="145"/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5"/>
    </row>
    <row r="92" spans="1:12" x14ac:dyDescent="0.2">
      <c r="A92" s="145"/>
      <c r="B92" s="145"/>
      <c r="C92" s="145"/>
      <c r="D92" s="145"/>
      <c r="E92" s="145"/>
      <c r="F92" s="145"/>
      <c r="G92" s="145"/>
      <c r="H92" s="145"/>
      <c r="I92" s="145"/>
      <c r="J92" s="145"/>
      <c r="K92" s="145"/>
      <c r="L92" s="145"/>
    </row>
    <row r="93" spans="1:12" x14ac:dyDescent="0.2">
      <c r="A93" s="145"/>
      <c r="B93" s="145"/>
      <c r="C93" s="145"/>
      <c r="D93" s="145"/>
      <c r="E93" s="145"/>
      <c r="F93" s="145"/>
      <c r="G93" s="145"/>
      <c r="H93" s="145"/>
      <c r="I93" s="145"/>
      <c r="J93" s="145"/>
      <c r="K93" s="145"/>
      <c r="L93" s="145"/>
    </row>
    <row r="94" spans="1:12" x14ac:dyDescent="0.2">
      <c r="A94" s="145"/>
      <c r="B94" s="145"/>
      <c r="C94" s="145"/>
      <c r="D94" s="145"/>
      <c r="E94" s="145"/>
      <c r="F94" s="145"/>
      <c r="G94" s="145"/>
      <c r="H94" s="145"/>
      <c r="I94" s="145"/>
      <c r="J94" s="145"/>
      <c r="K94" s="145"/>
      <c r="L94" s="145"/>
    </row>
    <row r="95" spans="1:12" x14ac:dyDescent="0.2">
      <c r="A95" s="145"/>
      <c r="B95" s="145"/>
      <c r="C95" s="145"/>
      <c r="D95" s="145"/>
      <c r="E95" s="145"/>
      <c r="F95" s="145"/>
      <c r="G95" s="145"/>
      <c r="H95" s="145"/>
      <c r="I95" s="145"/>
      <c r="J95" s="145"/>
      <c r="K95" s="145"/>
      <c r="L95" s="145"/>
    </row>
    <row r="96" spans="1:12" x14ac:dyDescent="0.2">
      <c r="A96" s="145"/>
      <c r="B96" s="145"/>
      <c r="C96" s="145"/>
      <c r="D96" s="145"/>
      <c r="E96" s="145"/>
      <c r="F96" s="145"/>
      <c r="G96" s="145"/>
      <c r="H96" s="145"/>
      <c r="I96" s="145"/>
      <c r="J96" s="145"/>
      <c r="K96" s="145"/>
      <c r="L96" s="145"/>
    </row>
    <row r="97" spans="1:12" x14ac:dyDescent="0.2">
      <c r="A97" s="145"/>
      <c r="B97" s="145"/>
      <c r="C97" s="145"/>
      <c r="D97" s="145"/>
      <c r="E97" s="145"/>
      <c r="F97" s="145"/>
      <c r="G97" s="145"/>
      <c r="H97" s="145"/>
      <c r="I97" s="145"/>
      <c r="J97" s="145"/>
      <c r="K97" s="145"/>
      <c r="L97" s="145"/>
    </row>
    <row r="98" spans="1:12" x14ac:dyDescent="0.2">
      <c r="A98" s="145"/>
      <c r="B98" s="145"/>
      <c r="C98" s="145"/>
      <c r="D98" s="145"/>
      <c r="E98" s="145"/>
      <c r="F98" s="145"/>
      <c r="G98" s="145"/>
      <c r="H98" s="145"/>
      <c r="I98" s="145"/>
      <c r="J98" s="145"/>
      <c r="K98" s="145"/>
      <c r="L98" s="145"/>
    </row>
    <row r="99" spans="1:12" x14ac:dyDescent="0.2">
      <c r="A99" s="145"/>
      <c r="B99" s="145"/>
      <c r="C99" s="145"/>
      <c r="D99" s="145"/>
      <c r="E99" s="145"/>
      <c r="F99" s="145"/>
      <c r="G99" s="145"/>
      <c r="H99" s="145"/>
      <c r="I99" s="145"/>
      <c r="J99" s="145"/>
      <c r="K99" s="145"/>
      <c r="L99" s="145"/>
    </row>
    <row r="100" spans="1:12" x14ac:dyDescent="0.2">
      <c r="A100" s="145"/>
      <c r="B100" s="145"/>
      <c r="C100" s="145"/>
      <c r="D100" s="145"/>
      <c r="E100" s="145"/>
      <c r="F100" s="145"/>
      <c r="G100" s="145"/>
      <c r="H100" s="145"/>
      <c r="I100" s="145"/>
      <c r="J100" s="145"/>
      <c r="K100" s="145"/>
      <c r="L100" s="145"/>
    </row>
    <row r="101" spans="1:12" x14ac:dyDescent="0.2">
      <c r="A101" s="145"/>
      <c r="B101" s="145"/>
      <c r="C101" s="145"/>
      <c r="D101" s="145"/>
      <c r="E101" s="145"/>
      <c r="F101" s="145"/>
      <c r="G101" s="145"/>
      <c r="H101" s="145"/>
      <c r="I101" s="145"/>
      <c r="J101" s="145"/>
      <c r="K101" s="145"/>
      <c r="L101" s="145"/>
    </row>
    <row r="102" spans="1:12" x14ac:dyDescent="0.2">
      <c r="A102" s="145"/>
      <c r="B102" s="145"/>
      <c r="C102" s="145"/>
      <c r="D102" s="145"/>
      <c r="E102" s="145"/>
      <c r="F102" s="145"/>
      <c r="G102" s="145"/>
      <c r="H102" s="145"/>
      <c r="I102" s="145"/>
      <c r="J102" s="145"/>
      <c r="K102" s="145"/>
      <c r="L102" s="145"/>
    </row>
    <row r="103" spans="1:12" x14ac:dyDescent="0.2">
      <c r="A103" s="145"/>
      <c r="B103" s="145"/>
      <c r="C103" s="145"/>
      <c r="D103" s="145"/>
      <c r="E103" s="145"/>
      <c r="F103" s="145"/>
      <c r="G103" s="145"/>
      <c r="H103" s="145"/>
      <c r="I103" s="145"/>
      <c r="J103" s="145"/>
      <c r="K103" s="145"/>
      <c r="L103" s="145"/>
    </row>
    <row r="104" spans="1:12" x14ac:dyDescent="0.2">
      <c r="A104" s="145"/>
      <c r="B104" s="145"/>
      <c r="C104" s="145"/>
      <c r="D104" s="145"/>
      <c r="E104" s="145"/>
      <c r="F104" s="145"/>
      <c r="G104" s="145"/>
      <c r="H104" s="145"/>
      <c r="I104" s="145"/>
      <c r="J104" s="145"/>
      <c r="K104" s="145"/>
      <c r="L104" s="145"/>
    </row>
    <row r="105" spans="1:12" x14ac:dyDescent="0.2">
      <c r="A105" s="145"/>
      <c r="B105" s="145"/>
      <c r="C105" s="145"/>
      <c r="D105" s="145"/>
      <c r="E105" s="145"/>
      <c r="F105" s="145"/>
      <c r="G105" s="145"/>
      <c r="H105" s="145"/>
      <c r="I105" s="145"/>
      <c r="J105" s="145"/>
      <c r="K105" s="145"/>
      <c r="L105" s="145"/>
    </row>
    <row r="106" spans="1:12" x14ac:dyDescent="0.2">
      <c r="A106" s="145"/>
      <c r="B106" s="145"/>
      <c r="C106" s="145"/>
      <c r="D106" s="145"/>
      <c r="E106" s="145"/>
      <c r="F106" s="145"/>
      <c r="G106" s="145"/>
      <c r="H106" s="145"/>
      <c r="I106" s="145"/>
      <c r="J106" s="145"/>
      <c r="K106" s="145"/>
      <c r="L106" s="145"/>
    </row>
    <row r="107" spans="1:12" x14ac:dyDescent="0.2">
      <c r="A107" s="145"/>
      <c r="B107" s="145"/>
      <c r="C107" s="145"/>
      <c r="D107" s="145"/>
      <c r="E107" s="145"/>
      <c r="F107" s="145"/>
      <c r="G107" s="145"/>
      <c r="H107" s="145"/>
      <c r="I107" s="145"/>
      <c r="J107" s="145"/>
      <c r="K107" s="145"/>
      <c r="L107" s="145"/>
    </row>
    <row r="108" spans="1:12" x14ac:dyDescent="0.2">
      <c r="A108" s="145"/>
      <c r="B108" s="145"/>
      <c r="C108" s="145"/>
      <c r="D108" s="145"/>
      <c r="E108" s="145"/>
      <c r="F108" s="145"/>
      <c r="G108" s="145"/>
      <c r="H108" s="145"/>
      <c r="I108" s="145"/>
      <c r="J108" s="145"/>
      <c r="K108" s="145"/>
      <c r="L108" s="145"/>
    </row>
    <row r="109" spans="1:12" x14ac:dyDescent="0.2">
      <c r="A109" s="145"/>
      <c r="B109" s="145"/>
      <c r="C109" s="145"/>
      <c r="D109" s="145"/>
      <c r="E109" s="145"/>
      <c r="F109" s="145"/>
      <c r="G109" s="145"/>
      <c r="H109" s="145"/>
      <c r="I109" s="145"/>
      <c r="J109" s="145"/>
      <c r="K109" s="145"/>
      <c r="L109" s="145"/>
    </row>
    <row r="110" spans="1:12" x14ac:dyDescent="0.2">
      <c r="A110" s="145"/>
      <c r="B110" s="145"/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</row>
    <row r="111" spans="1:12" x14ac:dyDescent="0.2">
      <c r="A111" s="145"/>
      <c r="B111" s="145"/>
      <c r="C111" s="145"/>
      <c r="D111" s="145"/>
      <c r="E111" s="145"/>
      <c r="F111" s="145"/>
      <c r="G111" s="145"/>
      <c r="H111" s="145"/>
      <c r="I111" s="145"/>
      <c r="J111" s="145"/>
      <c r="K111" s="145"/>
      <c r="L111" s="145"/>
    </row>
    <row r="112" spans="1:12" x14ac:dyDescent="0.2">
      <c r="A112" s="145"/>
      <c r="B112" s="145"/>
      <c r="C112" s="145"/>
      <c r="D112" s="145"/>
      <c r="E112" s="145"/>
      <c r="F112" s="145"/>
      <c r="G112" s="145"/>
      <c r="H112" s="145"/>
      <c r="I112" s="145"/>
      <c r="J112" s="145"/>
      <c r="K112" s="145"/>
      <c r="L112" s="145"/>
    </row>
    <row r="113" spans="1:12" x14ac:dyDescent="0.2">
      <c r="A113" s="145"/>
      <c r="B113" s="145"/>
      <c r="C113" s="145"/>
      <c r="D113" s="145"/>
      <c r="E113" s="145"/>
      <c r="F113" s="145"/>
      <c r="G113" s="145"/>
      <c r="H113" s="145"/>
      <c r="I113" s="145"/>
      <c r="J113" s="145"/>
      <c r="K113" s="145"/>
      <c r="L113" s="145"/>
    </row>
    <row r="114" spans="1:12" x14ac:dyDescent="0.2">
      <c r="A114" s="145"/>
      <c r="B114" s="145"/>
      <c r="C114" s="145"/>
      <c r="D114" s="145"/>
      <c r="E114" s="145"/>
      <c r="F114" s="145"/>
      <c r="G114" s="145"/>
      <c r="H114" s="145"/>
      <c r="I114" s="145"/>
      <c r="J114" s="145"/>
      <c r="K114" s="145"/>
      <c r="L114" s="145"/>
    </row>
    <row r="115" spans="1:12" x14ac:dyDescent="0.2">
      <c r="A115" s="145"/>
      <c r="B115" s="145"/>
      <c r="C115" s="145"/>
      <c r="D115" s="145"/>
      <c r="E115" s="145"/>
      <c r="F115" s="145"/>
      <c r="G115" s="145"/>
      <c r="H115" s="145"/>
      <c r="I115" s="145"/>
      <c r="J115" s="145"/>
      <c r="K115" s="145"/>
      <c r="L115" s="145"/>
    </row>
    <row r="116" spans="1:12" x14ac:dyDescent="0.2">
      <c r="A116" s="145"/>
      <c r="B116" s="145"/>
      <c r="C116" s="145"/>
      <c r="D116" s="145"/>
      <c r="E116" s="145"/>
      <c r="F116" s="145"/>
      <c r="G116" s="145"/>
      <c r="H116" s="145"/>
      <c r="I116" s="145"/>
      <c r="J116" s="145"/>
      <c r="K116" s="145"/>
      <c r="L116" s="145"/>
    </row>
    <row r="117" spans="1:12" x14ac:dyDescent="0.2">
      <c r="A117" s="145"/>
      <c r="B117" s="145"/>
      <c r="C117" s="145"/>
      <c r="D117" s="145"/>
      <c r="E117" s="145"/>
      <c r="F117" s="145"/>
      <c r="G117" s="145"/>
      <c r="H117" s="145"/>
      <c r="I117" s="145"/>
      <c r="J117" s="145"/>
      <c r="K117" s="145"/>
      <c r="L117" s="145"/>
    </row>
    <row r="118" spans="1:12" x14ac:dyDescent="0.2">
      <c r="A118" s="145"/>
      <c r="B118" s="145"/>
      <c r="C118" s="145"/>
      <c r="D118" s="145"/>
      <c r="E118" s="145"/>
      <c r="F118" s="145"/>
      <c r="G118" s="145"/>
      <c r="H118" s="145"/>
      <c r="I118" s="145"/>
      <c r="J118" s="145"/>
      <c r="K118" s="145"/>
      <c r="L118" s="145"/>
    </row>
    <row r="119" spans="1:12" x14ac:dyDescent="0.2">
      <c r="A119" s="145"/>
      <c r="B119" s="145"/>
      <c r="C119" s="145"/>
      <c r="D119" s="145"/>
      <c r="E119" s="145"/>
      <c r="F119" s="145"/>
      <c r="G119" s="145"/>
      <c r="H119" s="145"/>
      <c r="I119" s="145"/>
      <c r="J119" s="145"/>
      <c r="K119" s="145"/>
      <c r="L119" s="145"/>
    </row>
    <row r="120" spans="1:12" x14ac:dyDescent="0.2">
      <c r="A120" s="145"/>
      <c r="B120" s="145"/>
      <c r="C120" s="145"/>
      <c r="D120" s="145"/>
      <c r="E120" s="145"/>
      <c r="F120" s="145"/>
      <c r="G120" s="145"/>
      <c r="H120" s="145"/>
      <c r="I120" s="145"/>
      <c r="J120" s="145"/>
      <c r="K120" s="145"/>
      <c r="L120" s="145"/>
    </row>
    <row r="121" spans="1:12" x14ac:dyDescent="0.2">
      <c r="A121" s="145"/>
      <c r="B121" s="145"/>
      <c r="C121" s="145"/>
      <c r="D121" s="145"/>
      <c r="E121" s="145"/>
      <c r="F121" s="145"/>
      <c r="G121" s="145"/>
      <c r="H121" s="145"/>
      <c r="I121" s="145"/>
      <c r="J121" s="145"/>
      <c r="K121" s="145"/>
      <c r="L121" s="145"/>
    </row>
    <row r="122" spans="1:12" x14ac:dyDescent="0.2">
      <c r="A122" s="145"/>
      <c r="B122" s="145"/>
      <c r="C122" s="145"/>
      <c r="D122" s="145"/>
      <c r="E122" s="145"/>
      <c r="F122" s="145"/>
      <c r="G122" s="145"/>
      <c r="H122" s="145"/>
      <c r="I122" s="145"/>
      <c r="J122" s="145"/>
      <c r="K122" s="145"/>
      <c r="L122" s="145"/>
    </row>
    <row r="123" spans="1:12" x14ac:dyDescent="0.2">
      <c r="A123" s="145"/>
      <c r="B123" s="145"/>
      <c r="C123" s="145"/>
      <c r="D123" s="145"/>
      <c r="E123" s="145"/>
      <c r="F123" s="145"/>
      <c r="G123" s="145"/>
      <c r="H123" s="145"/>
      <c r="I123" s="145"/>
      <c r="J123" s="145"/>
      <c r="K123" s="145"/>
      <c r="L123" s="145"/>
    </row>
    <row r="124" spans="1:12" x14ac:dyDescent="0.2">
      <c r="A124" s="145"/>
      <c r="B124" s="145"/>
      <c r="C124" s="145"/>
      <c r="D124" s="145"/>
      <c r="E124" s="145"/>
      <c r="F124" s="145"/>
      <c r="G124" s="145"/>
      <c r="H124" s="145"/>
      <c r="I124" s="145"/>
      <c r="J124" s="145"/>
      <c r="K124" s="145"/>
      <c r="L124" s="145"/>
    </row>
    <row r="125" spans="1:12" x14ac:dyDescent="0.2">
      <c r="A125" s="145"/>
      <c r="B125" s="145"/>
      <c r="C125" s="145"/>
      <c r="D125" s="145"/>
      <c r="E125" s="145"/>
      <c r="F125" s="145"/>
      <c r="G125" s="145"/>
      <c r="H125" s="145"/>
      <c r="I125" s="145"/>
      <c r="J125" s="145"/>
      <c r="K125" s="145"/>
      <c r="L125" s="145"/>
    </row>
    <row r="126" spans="1:12" x14ac:dyDescent="0.2">
      <c r="A126" s="145"/>
      <c r="B126" s="145"/>
      <c r="C126" s="145"/>
      <c r="D126" s="145"/>
      <c r="E126" s="145"/>
      <c r="F126" s="145"/>
      <c r="G126" s="145"/>
      <c r="H126" s="145"/>
      <c r="I126" s="145"/>
      <c r="J126" s="145"/>
      <c r="K126" s="145"/>
      <c r="L126" s="145"/>
    </row>
    <row r="127" spans="1:12" x14ac:dyDescent="0.2">
      <c r="A127" s="145"/>
      <c r="B127" s="145"/>
      <c r="C127" s="145"/>
      <c r="D127" s="145"/>
      <c r="E127" s="145"/>
      <c r="F127" s="145"/>
      <c r="G127" s="145"/>
      <c r="H127" s="145"/>
      <c r="I127" s="145"/>
      <c r="J127" s="145"/>
      <c r="K127" s="145"/>
      <c r="L127" s="145"/>
    </row>
    <row r="128" spans="1:12" x14ac:dyDescent="0.2">
      <c r="A128" s="145"/>
      <c r="B128" s="145"/>
      <c r="C128" s="145"/>
      <c r="D128" s="145"/>
      <c r="E128" s="145"/>
      <c r="F128" s="145"/>
      <c r="G128" s="145"/>
      <c r="H128" s="145"/>
      <c r="I128" s="145"/>
      <c r="J128" s="145"/>
      <c r="K128" s="145"/>
      <c r="L128" s="145"/>
    </row>
    <row r="129" spans="1:12" x14ac:dyDescent="0.2">
      <c r="A129" s="145"/>
      <c r="B129" s="145"/>
      <c r="C129" s="145"/>
      <c r="D129" s="145"/>
      <c r="E129" s="145"/>
      <c r="F129" s="145"/>
      <c r="G129" s="145"/>
      <c r="H129" s="145"/>
      <c r="I129" s="145"/>
      <c r="J129" s="145"/>
      <c r="K129" s="145"/>
      <c r="L129" s="145"/>
    </row>
    <row r="130" spans="1:12" x14ac:dyDescent="0.2">
      <c r="A130" s="145"/>
      <c r="B130" s="145"/>
      <c r="C130" s="145"/>
      <c r="D130" s="145"/>
      <c r="E130" s="145"/>
      <c r="F130" s="145"/>
      <c r="G130" s="145"/>
      <c r="H130" s="145"/>
      <c r="I130" s="145"/>
      <c r="J130" s="145"/>
      <c r="K130" s="145"/>
      <c r="L130" s="145"/>
    </row>
    <row r="131" spans="1:12" x14ac:dyDescent="0.2">
      <c r="A131" s="145"/>
      <c r="B131" s="145"/>
      <c r="C131" s="145"/>
      <c r="D131" s="145"/>
      <c r="E131" s="145"/>
      <c r="F131" s="145"/>
      <c r="G131" s="145"/>
      <c r="H131" s="145"/>
      <c r="I131" s="145"/>
      <c r="J131" s="145"/>
      <c r="K131" s="145"/>
      <c r="L131" s="145"/>
    </row>
    <row r="132" spans="1:12" x14ac:dyDescent="0.2">
      <c r="A132" s="145"/>
      <c r="B132" s="145"/>
      <c r="C132" s="145"/>
      <c r="D132" s="145"/>
      <c r="E132" s="145"/>
      <c r="F132" s="145"/>
      <c r="G132" s="145"/>
      <c r="H132" s="145"/>
      <c r="I132" s="145"/>
      <c r="J132" s="145"/>
      <c r="K132" s="145"/>
      <c r="L132" s="145"/>
    </row>
    <row r="133" spans="1:12" x14ac:dyDescent="0.2">
      <c r="A133" s="145"/>
      <c r="B133" s="145"/>
      <c r="C133" s="145"/>
      <c r="D133" s="145"/>
      <c r="E133" s="145"/>
      <c r="F133" s="145"/>
      <c r="G133" s="145"/>
      <c r="H133" s="145"/>
      <c r="I133" s="145"/>
      <c r="J133" s="145"/>
      <c r="K133" s="145"/>
      <c r="L133" s="145"/>
    </row>
    <row r="134" spans="1:12" x14ac:dyDescent="0.2">
      <c r="A134" s="145"/>
      <c r="B134" s="145"/>
      <c r="C134" s="145"/>
      <c r="D134" s="145"/>
      <c r="E134" s="145"/>
      <c r="F134" s="145"/>
      <c r="G134" s="145"/>
      <c r="H134" s="145"/>
      <c r="I134" s="145"/>
      <c r="J134" s="145"/>
      <c r="K134" s="145"/>
      <c r="L134" s="145"/>
    </row>
    <row r="135" spans="1:12" x14ac:dyDescent="0.2">
      <c r="A135" s="145"/>
      <c r="B135" s="145"/>
      <c r="C135" s="145"/>
      <c r="D135" s="145"/>
      <c r="E135" s="145"/>
      <c r="F135" s="145"/>
      <c r="G135" s="145"/>
      <c r="H135" s="145"/>
      <c r="I135" s="145"/>
      <c r="J135" s="145"/>
      <c r="K135" s="145"/>
      <c r="L135" s="145"/>
    </row>
    <row r="136" spans="1:12" x14ac:dyDescent="0.2">
      <c r="A136" s="145"/>
      <c r="B136" s="145"/>
      <c r="C136" s="145"/>
      <c r="D136" s="145"/>
      <c r="E136" s="145"/>
      <c r="F136" s="145"/>
      <c r="G136" s="145"/>
      <c r="H136" s="145"/>
      <c r="I136" s="145"/>
      <c r="J136" s="145"/>
      <c r="K136" s="145"/>
      <c r="L136" s="145"/>
    </row>
    <row r="137" spans="1:12" x14ac:dyDescent="0.2">
      <c r="A137" s="145"/>
      <c r="B137" s="145"/>
      <c r="C137" s="145"/>
      <c r="D137" s="145"/>
      <c r="E137" s="145"/>
      <c r="F137" s="145"/>
      <c r="G137" s="145"/>
      <c r="H137" s="145"/>
      <c r="I137" s="145"/>
      <c r="J137" s="145"/>
      <c r="K137" s="145"/>
      <c r="L137" s="145"/>
    </row>
    <row r="138" spans="1:12" x14ac:dyDescent="0.2">
      <c r="A138" s="145"/>
      <c r="B138" s="145"/>
      <c r="C138" s="145"/>
      <c r="D138" s="145"/>
      <c r="E138" s="145"/>
      <c r="F138" s="145"/>
      <c r="G138" s="145"/>
      <c r="H138" s="145"/>
      <c r="I138" s="145"/>
      <c r="J138" s="145"/>
      <c r="K138" s="145"/>
      <c r="L138" s="145"/>
    </row>
    <row r="139" spans="1:12" x14ac:dyDescent="0.2">
      <c r="A139" s="145"/>
      <c r="B139" s="145"/>
      <c r="C139" s="145"/>
      <c r="D139" s="145"/>
      <c r="E139" s="145"/>
      <c r="F139" s="145"/>
      <c r="G139" s="145"/>
      <c r="H139" s="145"/>
      <c r="I139" s="145"/>
      <c r="J139" s="145"/>
      <c r="K139" s="145"/>
      <c r="L139" s="145"/>
    </row>
    <row r="140" spans="1:12" x14ac:dyDescent="0.2">
      <c r="A140" s="145"/>
      <c r="B140" s="145"/>
      <c r="C140" s="145"/>
      <c r="D140" s="145"/>
      <c r="E140" s="145"/>
      <c r="F140" s="145"/>
      <c r="G140" s="145"/>
      <c r="H140" s="145"/>
      <c r="I140" s="145"/>
      <c r="J140" s="145"/>
      <c r="K140" s="145"/>
      <c r="L140" s="145"/>
    </row>
    <row r="141" spans="1:12" x14ac:dyDescent="0.2">
      <c r="A141" s="145"/>
      <c r="B141" s="145"/>
      <c r="C141" s="145"/>
      <c r="D141" s="145"/>
      <c r="E141" s="145"/>
      <c r="F141" s="145"/>
      <c r="G141" s="145"/>
      <c r="H141" s="145"/>
      <c r="I141" s="145"/>
      <c r="J141" s="145"/>
      <c r="K141" s="145"/>
      <c r="L141" s="145"/>
    </row>
    <row r="142" spans="1:12" x14ac:dyDescent="0.2">
      <c r="A142" s="145"/>
      <c r="B142" s="145"/>
      <c r="C142" s="145"/>
      <c r="D142" s="145"/>
      <c r="E142" s="145"/>
      <c r="F142" s="145"/>
      <c r="G142" s="145"/>
      <c r="H142" s="145"/>
      <c r="I142" s="145"/>
      <c r="J142" s="145"/>
      <c r="K142" s="145"/>
      <c r="L142" s="145"/>
    </row>
    <row r="143" spans="1:12" x14ac:dyDescent="0.2">
      <c r="A143" s="145"/>
      <c r="B143" s="145"/>
      <c r="C143" s="145"/>
      <c r="D143" s="145"/>
      <c r="E143" s="145"/>
      <c r="F143" s="145"/>
      <c r="G143" s="145"/>
      <c r="H143" s="145"/>
      <c r="I143" s="145"/>
      <c r="J143" s="145"/>
      <c r="K143" s="145"/>
      <c r="L143" s="145"/>
    </row>
    <row r="144" spans="1:12" x14ac:dyDescent="0.2">
      <c r="A144" s="145"/>
      <c r="B144" s="145"/>
      <c r="C144" s="145"/>
      <c r="D144" s="145"/>
      <c r="E144" s="145"/>
      <c r="F144" s="145"/>
      <c r="G144" s="145"/>
      <c r="H144" s="145"/>
      <c r="I144" s="145"/>
      <c r="J144" s="145"/>
      <c r="K144" s="145"/>
      <c r="L144" s="145"/>
    </row>
    <row r="145" spans="1:12" x14ac:dyDescent="0.2">
      <c r="A145" s="145"/>
      <c r="B145" s="145"/>
      <c r="C145" s="145"/>
      <c r="D145" s="145"/>
      <c r="E145" s="145"/>
      <c r="F145" s="145"/>
      <c r="G145" s="145"/>
      <c r="H145" s="145"/>
      <c r="I145" s="145"/>
      <c r="J145" s="145"/>
      <c r="K145" s="145"/>
      <c r="L145" s="145"/>
    </row>
    <row r="146" spans="1:12" x14ac:dyDescent="0.2">
      <c r="A146" s="145"/>
      <c r="B146" s="145"/>
      <c r="C146" s="145"/>
      <c r="D146" s="145"/>
      <c r="E146" s="145"/>
      <c r="F146" s="145"/>
      <c r="G146" s="145"/>
      <c r="H146" s="145"/>
      <c r="I146" s="145"/>
      <c r="J146" s="145"/>
      <c r="K146" s="145"/>
      <c r="L146" s="145"/>
    </row>
    <row r="147" spans="1:12" x14ac:dyDescent="0.2">
      <c r="A147" s="145"/>
      <c r="B147" s="145"/>
      <c r="C147" s="145"/>
      <c r="D147" s="145"/>
      <c r="E147" s="145"/>
      <c r="F147" s="145"/>
      <c r="G147" s="145"/>
      <c r="H147" s="145"/>
      <c r="I147" s="145"/>
      <c r="J147" s="145"/>
      <c r="K147" s="145"/>
      <c r="L147" s="145"/>
    </row>
    <row r="148" spans="1:12" x14ac:dyDescent="0.2">
      <c r="A148" s="145"/>
      <c r="B148" s="145"/>
      <c r="C148" s="145"/>
      <c r="D148" s="145"/>
      <c r="E148" s="145"/>
      <c r="F148" s="145"/>
      <c r="G148" s="145"/>
      <c r="H148" s="145"/>
      <c r="I148" s="145"/>
      <c r="J148" s="145"/>
      <c r="K148" s="145"/>
      <c r="L148" s="145"/>
    </row>
    <row r="149" spans="1:12" x14ac:dyDescent="0.2">
      <c r="A149" s="145"/>
      <c r="B149" s="145"/>
      <c r="C149" s="145"/>
      <c r="D149" s="145"/>
      <c r="E149" s="145"/>
      <c r="F149" s="145"/>
      <c r="G149" s="145"/>
      <c r="H149" s="145"/>
      <c r="I149" s="145"/>
      <c r="J149" s="145"/>
      <c r="K149" s="145"/>
      <c r="L149" s="145"/>
    </row>
    <row r="150" spans="1:12" x14ac:dyDescent="0.2">
      <c r="A150" s="145"/>
      <c r="B150" s="145"/>
      <c r="C150" s="145"/>
      <c r="D150" s="145"/>
      <c r="E150" s="145"/>
      <c r="F150" s="145"/>
      <c r="G150" s="145"/>
      <c r="H150" s="145"/>
      <c r="I150" s="145"/>
      <c r="J150" s="145"/>
      <c r="K150" s="145"/>
      <c r="L150" s="145"/>
    </row>
    <row r="151" spans="1:12" x14ac:dyDescent="0.2">
      <c r="A151" s="145"/>
      <c r="B151" s="145"/>
      <c r="C151" s="145"/>
      <c r="D151" s="145"/>
      <c r="E151" s="145"/>
      <c r="F151" s="145"/>
      <c r="G151" s="145"/>
      <c r="H151" s="145"/>
      <c r="I151" s="145"/>
      <c r="J151" s="145"/>
      <c r="K151" s="145"/>
      <c r="L151" s="145"/>
    </row>
    <row r="152" spans="1:12" x14ac:dyDescent="0.2">
      <c r="A152" s="145"/>
      <c r="B152" s="145"/>
      <c r="C152" s="145"/>
      <c r="D152" s="145"/>
      <c r="E152" s="145"/>
      <c r="F152" s="145"/>
      <c r="G152" s="145"/>
      <c r="H152" s="145"/>
      <c r="I152" s="145"/>
      <c r="J152" s="145"/>
      <c r="K152" s="145"/>
      <c r="L152" s="145"/>
    </row>
    <row r="153" spans="1:12" x14ac:dyDescent="0.2">
      <c r="A153" s="145"/>
      <c r="B153" s="145"/>
      <c r="C153" s="145"/>
      <c r="D153" s="145"/>
      <c r="E153" s="145"/>
      <c r="F153" s="145"/>
      <c r="G153" s="145"/>
      <c r="H153" s="145"/>
      <c r="I153" s="145"/>
      <c r="J153" s="145"/>
      <c r="K153" s="145"/>
      <c r="L153" s="145"/>
    </row>
    <row r="154" spans="1:12" x14ac:dyDescent="0.2">
      <c r="A154" s="145"/>
      <c r="B154" s="145"/>
      <c r="C154" s="145"/>
      <c r="D154" s="145"/>
      <c r="E154" s="145"/>
      <c r="F154" s="145"/>
      <c r="G154" s="145"/>
      <c r="H154" s="145"/>
      <c r="I154" s="145"/>
      <c r="J154" s="145"/>
      <c r="K154" s="145"/>
      <c r="L154" s="145"/>
    </row>
    <row r="155" spans="1:12" x14ac:dyDescent="0.2">
      <c r="A155" s="145"/>
      <c r="B155" s="145"/>
      <c r="C155" s="145"/>
      <c r="D155" s="145"/>
      <c r="E155" s="145"/>
      <c r="F155" s="145"/>
      <c r="G155" s="145"/>
      <c r="H155" s="145"/>
      <c r="I155" s="145"/>
      <c r="J155" s="145"/>
      <c r="K155" s="145"/>
      <c r="L155" s="145"/>
    </row>
    <row r="156" spans="1:12" x14ac:dyDescent="0.2">
      <c r="A156" s="145"/>
      <c r="B156" s="145"/>
      <c r="C156" s="145"/>
      <c r="D156" s="145"/>
      <c r="E156" s="145"/>
      <c r="F156" s="145"/>
      <c r="G156" s="145"/>
      <c r="H156" s="145"/>
      <c r="I156" s="145"/>
      <c r="J156" s="145"/>
      <c r="K156" s="145"/>
      <c r="L156" s="145"/>
    </row>
    <row r="157" spans="1:12" x14ac:dyDescent="0.2">
      <c r="A157" s="145"/>
      <c r="B157" s="145"/>
      <c r="C157" s="145"/>
      <c r="D157" s="145"/>
      <c r="E157" s="145"/>
      <c r="F157" s="145"/>
      <c r="G157" s="145"/>
      <c r="H157" s="145"/>
      <c r="I157" s="145"/>
      <c r="J157" s="145"/>
      <c r="K157" s="145"/>
      <c r="L157" s="145"/>
    </row>
    <row r="158" spans="1:12" x14ac:dyDescent="0.2">
      <c r="A158" s="145"/>
      <c r="B158" s="145"/>
      <c r="C158" s="145"/>
      <c r="D158" s="145"/>
      <c r="E158" s="145"/>
      <c r="F158" s="145"/>
      <c r="G158" s="145"/>
      <c r="H158" s="145"/>
      <c r="I158" s="145"/>
      <c r="J158" s="145"/>
      <c r="K158" s="145"/>
      <c r="L158" s="145"/>
    </row>
    <row r="159" spans="1:12" x14ac:dyDescent="0.2">
      <c r="A159" s="145"/>
      <c r="B159" s="145"/>
      <c r="C159" s="145"/>
      <c r="D159" s="145"/>
      <c r="E159" s="145"/>
      <c r="F159" s="145"/>
      <c r="G159" s="145"/>
      <c r="H159" s="145"/>
      <c r="I159" s="145"/>
      <c r="J159" s="145"/>
      <c r="K159" s="145"/>
      <c r="L159" s="145"/>
    </row>
    <row r="160" spans="1:12" x14ac:dyDescent="0.2">
      <c r="A160" s="145"/>
      <c r="B160" s="145"/>
      <c r="C160" s="145"/>
      <c r="D160" s="145"/>
      <c r="E160" s="145"/>
      <c r="F160" s="145"/>
      <c r="G160" s="145"/>
      <c r="H160" s="145"/>
      <c r="I160" s="145"/>
      <c r="J160" s="145"/>
      <c r="K160" s="145"/>
      <c r="L160" s="145"/>
    </row>
    <row r="161" spans="1:12" x14ac:dyDescent="0.2">
      <c r="A161" s="145"/>
      <c r="B161" s="145"/>
      <c r="C161" s="145"/>
      <c r="D161" s="145"/>
      <c r="E161" s="145"/>
      <c r="F161" s="145"/>
      <c r="G161" s="145"/>
      <c r="H161" s="145"/>
      <c r="I161" s="145"/>
      <c r="J161" s="145"/>
      <c r="K161" s="145"/>
      <c r="L161" s="145"/>
    </row>
    <row r="162" spans="1:12" x14ac:dyDescent="0.2">
      <c r="A162" s="145"/>
      <c r="B162" s="145"/>
      <c r="C162" s="145"/>
      <c r="D162" s="145"/>
      <c r="E162" s="145"/>
      <c r="F162" s="145"/>
      <c r="G162" s="145"/>
      <c r="H162" s="145"/>
      <c r="I162" s="145"/>
      <c r="J162" s="145"/>
      <c r="K162" s="145"/>
      <c r="L162" s="145"/>
    </row>
    <row r="163" spans="1:12" x14ac:dyDescent="0.2">
      <c r="A163" s="145"/>
      <c r="B163" s="145"/>
      <c r="C163" s="145"/>
      <c r="D163" s="145"/>
      <c r="E163" s="145"/>
      <c r="F163" s="145"/>
      <c r="G163" s="145"/>
      <c r="H163" s="145"/>
      <c r="I163" s="145"/>
      <c r="J163" s="145"/>
      <c r="K163" s="145"/>
      <c r="L163" s="145"/>
    </row>
    <row r="164" spans="1:12" x14ac:dyDescent="0.2">
      <c r="A164" s="145"/>
      <c r="B164" s="145"/>
      <c r="C164" s="145"/>
      <c r="D164" s="145"/>
      <c r="E164" s="145"/>
      <c r="F164" s="145"/>
      <c r="G164" s="145"/>
      <c r="H164" s="145"/>
      <c r="I164" s="145"/>
      <c r="J164" s="145"/>
      <c r="K164" s="145"/>
      <c r="L164" s="145"/>
    </row>
    <row r="165" spans="1:12" x14ac:dyDescent="0.2">
      <c r="A165" s="145"/>
      <c r="B165" s="145"/>
      <c r="C165" s="145"/>
      <c r="D165" s="145"/>
      <c r="E165" s="145"/>
      <c r="F165" s="145"/>
      <c r="G165" s="145"/>
      <c r="H165" s="145"/>
      <c r="I165" s="145"/>
      <c r="J165" s="145"/>
      <c r="K165" s="145"/>
      <c r="L165" s="145"/>
    </row>
    <row r="166" spans="1:12" x14ac:dyDescent="0.2">
      <c r="A166" s="145"/>
      <c r="B166" s="145"/>
      <c r="C166" s="145"/>
      <c r="D166" s="145"/>
      <c r="E166" s="145"/>
      <c r="F166" s="145"/>
      <c r="G166" s="145"/>
      <c r="H166" s="145"/>
      <c r="I166" s="145"/>
      <c r="J166" s="145"/>
      <c r="K166" s="145"/>
      <c r="L166" s="145"/>
    </row>
    <row r="167" spans="1:12" x14ac:dyDescent="0.2">
      <c r="A167" s="145"/>
      <c r="B167" s="145"/>
      <c r="C167" s="145"/>
      <c r="D167" s="145"/>
      <c r="E167" s="145"/>
      <c r="F167" s="145"/>
      <c r="G167" s="145"/>
      <c r="H167" s="145"/>
      <c r="I167" s="145"/>
      <c r="J167" s="145"/>
      <c r="K167" s="145"/>
      <c r="L167" s="145"/>
    </row>
    <row r="168" spans="1:12" x14ac:dyDescent="0.2">
      <c r="A168" s="145"/>
      <c r="B168" s="145"/>
      <c r="C168" s="145"/>
      <c r="D168" s="145"/>
      <c r="E168" s="145"/>
      <c r="F168" s="145"/>
      <c r="G168" s="145"/>
      <c r="H168" s="145"/>
      <c r="I168" s="145"/>
      <c r="J168" s="145"/>
      <c r="K168" s="145"/>
      <c r="L168" s="145"/>
    </row>
    <row r="169" spans="1:12" x14ac:dyDescent="0.2">
      <c r="A169" s="145"/>
      <c r="B169" s="145"/>
      <c r="C169" s="145"/>
      <c r="D169" s="145"/>
      <c r="E169" s="145"/>
      <c r="F169" s="145"/>
      <c r="G169" s="145"/>
      <c r="H169" s="145"/>
      <c r="I169" s="145"/>
      <c r="J169" s="145"/>
      <c r="K169" s="145"/>
      <c r="L169" s="145"/>
    </row>
    <row r="170" spans="1:12" x14ac:dyDescent="0.2">
      <c r="A170" s="145"/>
      <c r="B170" s="145"/>
      <c r="C170" s="145"/>
      <c r="D170" s="145"/>
      <c r="E170" s="145"/>
      <c r="F170" s="145"/>
      <c r="G170" s="145"/>
      <c r="H170" s="145"/>
      <c r="I170" s="145"/>
      <c r="J170" s="145"/>
      <c r="K170" s="145"/>
      <c r="L170" s="145"/>
    </row>
    <row r="171" spans="1:12" x14ac:dyDescent="0.2">
      <c r="A171" s="145"/>
      <c r="B171" s="145"/>
      <c r="C171" s="145"/>
      <c r="D171" s="145"/>
      <c r="E171" s="145"/>
      <c r="F171" s="145"/>
      <c r="G171" s="145"/>
      <c r="H171" s="145"/>
      <c r="I171" s="145"/>
      <c r="J171" s="145"/>
      <c r="K171" s="145"/>
      <c r="L171" s="145"/>
    </row>
    <row r="172" spans="1:12" x14ac:dyDescent="0.2">
      <c r="A172" s="145"/>
      <c r="B172" s="145"/>
      <c r="C172" s="145"/>
      <c r="D172" s="145"/>
      <c r="E172" s="145"/>
      <c r="F172" s="145"/>
      <c r="G172" s="145"/>
      <c r="H172" s="145"/>
      <c r="I172" s="145"/>
      <c r="J172" s="145"/>
      <c r="K172" s="145"/>
      <c r="L172" s="145"/>
    </row>
    <row r="173" spans="1:12" x14ac:dyDescent="0.2">
      <c r="A173" s="145"/>
      <c r="B173" s="145"/>
      <c r="C173" s="145"/>
      <c r="D173" s="145"/>
      <c r="E173" s="145"/>
      <c r="F173" s="145"/>
      <c r="G173" s="145"/>
      <c r="H173" s="145"/>
      <c r="I173" s="145"/>
      <c r="J173" s="145"/>
      <c r="K173" s="145"/>
      <c r="L173" s="145"/>
    </row>
    <row r="174" spans="1:12" x14ac:dyDescent="0.2">
      <c r="A174" s="145"/>
      <c r="B174" s="145"/>
      <c r="C174" s="145"/>
      <c r="D174" s="145"/>
      <c r="E174" s="145"/>
      <c r="F174" s="145"/>
      <c r="G174" s="145"/>
      <c r="H174" s="145"/>
      <c r="I174" s="145"/>
      <c r="J174" s="145"/>
      <c r="K174" s="145"/>
      <c r="L174" s="145"/>
    </row>
    <row r="175" spans="1:12" x14ac:dyDescent="0.2">
      <c r="A175" s="145"/>
      <c r="B175" s="145"/>
      <c r="C175" s="145"/>
      <c r="D175" s="145"/>
      <c r="E175" s="145"/>
      <c r="F175" s="145"/>
      <c r="G175" s="145"/>
      <c r="H175" s="145"/>
      <c r="I175" s="145"/>
      <c r="J175" s="145"/>
      <c r="K175" s="145"/>
      <c r="L175" s="145"/>
    </row>
  </sheetData>
  <sheetProtection algorithmName="SHA-512" hashValue="Vn+146mdz82EdFeQ7bL9QWOWHUWVvTxUw6XHnxz5z5SfVtIRz71QXan8EHbbc7hmDVb3Yu/RcJcpODd/uK2ZgQ==" saltValue="or+OS2ADxeGSLk+rnRuBWg==" spinCount="100000" sheet="1" objects="1" scenarios="1"/>
  <mergeCells count="21">
    <mergeCell ref="B1:J1"/>
    <mergeCell ref="B2:J2"/>
    <mergeCell ref="B5:B6"/>
    <mergeCell ref="C5:C6"/>
    <mergeCell ref="D5:D6"/>
    <mergeCell ref="J5:J6"/>
    <mergeCell ref="J14:J18"/>
    <mergeCell ref="B19:J19"/>
    <mergeCell ref="B7:B9"/>
    <mergeCell ref="C7:C9"/>
    <mergeCell ref="D7:D9"/>
    <mergeCell ref="J7:J9"/>
    <mergeCell ref="B10:B13"/>
    <mergeCell ref="C10:C13"/>
    <mergeCell ref="D10:D13"/>
    <mergeCell ref="J10:J13"/>
    <mergeCell ref="B20:C20"/>
    <mergeCell ref="B22:C22"/>
    <mergeCell ref="B14:B18"/>
    <mergeCell ref="C14:C18"/>
    <mergeCell ref="D14:D18"/>
  </mergeCells>
  <hyperlinks>
    <hyperlink ref="B20" location="'محاسبه مالیات'!A1" display="بازگشت به صفحه محاسبات"/>
    <hyperlink ref="B22" location="فرمول!A1" display="کاربرگ فرمول مالیات ۹۹"/>
  </hyperlinks>
  <printOptions horizontalCentered="1" vertic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محاسبه مالیات</vt:lpstr>
      <vt:lpstr>فرمول</vt:lpstr>
      <vt:lpstr>جدول مالیات</vt:lpstr>
      <vt:lpstr>نمودار</vt:lpstr>
      <vt:lpstr>'جدول مالیات'!Print_Area</vt:lpstr>
      <vt:lpstr>فرمول!Print_Area</vt:lpstr>
      <vt:lpstr>'محاسبه مالیات'!Print_Area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2021-01-07T10:18:46Z</dcterms:modified>
</cp:coreProperties>
</file>