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sRZxBf+AzC4IkaqoHVczskLiFvWMgZsRdE2YCH0QQZWu0o4K4qRUqtz6D3wpJrduMwFcub78OSbhtVLZOeq+bA==" workbookSaltValue="EvRChsNH+p7G1P2fHiM6BQ==" workbookSpinCount="100000" lockStructure="1"/>
  <bookViews>
    <workbookView xWindow="-90" yWindow="-90" windowWidth="21840" windowHeight="13740" firstSheet="1" activeTab="1"/>
  </bookViews>
  <sheets>
    <sheet name="1400" sheetId="1" state="veryHidden" r:id="rId1"/>
    <sheet name="مالیات 1401" sheetId="6" r:id="rId2"/>
    <sheet name="مناطق کمتر توسعه یافته" sheetId="7" r:id="rId3"/>
    <sheet name="مستندات قانونی" sheetId="8" r:id="rId4"/>
  </sheets>
  <definedNames>
    <definedName name="_xlnm._FilterDatabase" localSheetId="0" hidden="1">'1400'!$A$155:$B$763</definedName>
    <definedName name="_xlnm.Print_Area" localSheetId="1">'مالیات 1401'!$B$1:$G$40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1" i="6" l="1"/>
  <c r="J5" i="6"/>
  <c r="D32" i="6" s="1"/>
  <c r="G32" i="6" s="1"/>
  <c r="J7" i="6"/>
  <c r="J8" i="6" s="1"/>
  <c r="L11" i="6"/>
  <c r="D23" i="6" l="1"/>
  <c r="D12" i="1"/>
  <c r="L10" i="1"/>
  <c r="C2" i="1" l="1"/>
  <c r="D2" i="1" s="1"/>
  <c r="C1" i="1"/>
  <c r="D1" i="1" s="1"/>
  <c r="O1" i="1"/>
  <c r="K1" i="1"/>
  <c r="K2" i="1"/>
  <c r="L2" i="1" s="1"/>
  <c r="O2" i="1" s="1"/>
  <c r="K3" i="1" l="1"/>
  <c r="M2" i="1"/>
  <c r="E2" i="1" l="1"/>
  <c r="D28" i="6"/>
  <c r="G2" i="1"/>
  <c r="C3" i="1"/>
  <c r="L3" i="1"/>
  <c r="D3" i="1" l="1"/>
  <c r="C4" i="1" s="1"/>
  <c r="M3" i="1"/>
  <c r="O3" i="1"/>
  <c r="K4" i="1"/>
  <c r="D4" i="1" l="1"/>
  <c r="C5" i="1" s="1"/>
  <c r="L4" i="1"/>
  <c r="E4" i="1" l="1"/>
  <c r="D30" i="6"/>
  <c r="D5" i="1"/>
  <c r="D31" i="6" s="1"/>
  <c r="M4" i="1"/>
  <c r="O4" i="1"/>
  <c r="K5" i="1"/>
  <c r="E5" i="1" l="1"/>
  <c r="G5" i="1"/>
  <c r="G31" i="6" s="1"/>
  <c r="C6" i="1"/>
  <c r="D6" i="1" s="1"/>
  <c r="E6" i="1" s="1"/>
  <c r="M5" i="1"/>
  <c r="L5" i="1"/>
  <c r="O5" i="1" s="1"/>
  <c r="O6" i="1" s="1"/>
  <c r="E68" i="1"/>
  <c r="D68" i="1"/>
  <c r="C68" i="1"/>
  <c r="B68" i="1"/>
  <c r="D67" i="1"/>
  <c r="C67" i="1"/>
  <c r="B67" i="1"/>
  <c r="D66" i="1"/>
  <c r="C66" i="1"/>
  <c r="B66" i="1"/>
  <c r="D65" i="1"/>
  <c r="C65" i="1"/>
  <c r="B65" i="1"/>
  <c r="E64" i="1"/>
  <c r="D64" i="1"/>
  <c r="C64" i="1"/>
  <c r="B64" i="1"/>
  <c r="S63" i="1"/>
  <c r="R63" i="1"/>
  <c r="Q63" i="1"/>
  <c r="P63" i="1"/>
  <c r="E63" i="1"/>
  <c r="D63" i="1"/>
  <c r="C63" i="1"/>
  <c r="B63" i="1"/>
  <c r="S62" i="1"/>
  <c r="R62" i="1"/>
  <c r="Q62" i="1"/>
  <c r="P62" i="1"/>
  <c r="D62" i="1"/>
  <c r="C62" i="1"/>
  <c r="B62" i="1"/>
  <c r="S61" i="1"/>
  <c r="R61" i="1"/>
  <c r="Q61" i="1"/>
  <c r="P61" i="1"/>
  <c r="D61" i="1"/>
  <c r="C61" i="1"/>
  <c r="B61" i="1"/>
  <c r="S60" i="1"/>
  <c r="R60" i="1"/>
  <c r="Q60" i="1"/>
  <c r="P60" i="1"/>
  <c r="D60" i="1"/>
  <c r="C60" i="1"/>
  <c r="B60" i="1"/>
  <c r="S59" i="1"/>
  <c r="R59" i="1"/>
  <c r="Q59" i="1"/>
  <c r="P59" i="1"/>
  <c r="E59" i="1"/>
  <c r="D59" i="1"/>
  <c r="C59" i="1"/>
  <c r="B59" i="1"/>
  <c r="S58" i="1"/>
  <c r="R58" i="1"/>
  <c r="Q58" i="1"/>
  <c r="P58" i="1"/>
  <c r="D58" i="1"/>
  <c r="C58" i="1"/>
  <c r="B58" i="1"/>
  <c r="S57" i="1"/>
  <c r="R57" i="1"/>
  <c r="Q57" i="1"/>
  <c r="P57" i="1"/>
  <c r="E57" i="1"/>
  <c r="D57" i="1"/>
  <c r="C57" i="1"/>
  <c r="B57" i="1"/>
  <c r="S56" i="1"/>
  <c r="R56" i="1"/>
  <c r="Q56" i="1"/>
  <c r="P56" i="1"/>
  <c r="E56" i="1"/>
  <c r="D56" i="1"/>
  <c r="C56" i="1"/>
  <c r="B56" i="1"/>
  <c r="S55" i="1"/>
  <c r="R55" i="1"/>
  <c r="Q55" i="1"/>
  <c r="P55" i="1"/>
  <c r="E55" i="1"/>
  <c r="D55" i="1"/>
  <c r="C55" i="1"/>
  <c r="B55" i="1"/>
  <c r="S54" i="1"/>
  <c r="R54" i="1"/>
  <c r="Q54" i="1"/>
  <c r="P54" i="1"/>
  <c r="E54" i="1"/>
  <c r="D54" i="1"/>
  <c r="C54" i="1"/>
  <c r="B54" i="1"/>
  <c r="S53" i="1"/>
  <c r="R53" i="1"/>
  <c r="Q53" i="1"/>
  <c r="P53" i="1"/>
  <c r="E53" i="1"/>
  <c r="D53" i="1"/>
  <c r="C53" i="1"/>
  <c r="B53" i="1"/>
  <c r="S52" i="1"/>
  <c r="R52" i="1"/>
  <c r="Q52" i="1"/>
  <c r="P52" i="1"/>
  <c r="R51" i="1"/>
  <c r="Q51" i="1"/>
  <c r="P51" i="1"/>
  <c r="R50" i="1"/>
  <c r="P50" i="1"/>
  <c r="E50" i="1"/>
  <c r="D50" i="1"/>
  <c r="C50" i="1"/>
  <c r="B50" i="1"/>
  <c r="R49" i="1"/>
  <c r="P49" i="1"/>
  <c r="E49" i="1"/>
  <c r="D49" i="1"/>
  <c r="B49" i="1"/>
  <c r="P48" i="1"/>
  <c r="E48" i="1"/>
  <c r="D48" i="1"/>
  <c r="B48" i="1"/>
  <c r="D27" i="6" l="1"/>
  <c r="C19" i="1"/>
  <c r="C34" i="1"/>
  <c r="C35" i="1"/>
  <c r="C20" i="1"/>
  <c r="G1" i="1" l="1"/>
  <c r="G27" i="6" s="1"/>
  <c r="D20" i="1"/>
  <c r="E20" i="1" s="1"/>
  <c r="D35" i="1"/>
  <c r="E35" i="1" s="1"/>
  <c r="C21" i="1" l="1"/>
  <c r="D21" i="1" s="1"/>
  <c r="E21" i="1" s="1"/>
  <c r="G28" i="6"/>
  <c r="C36" i="1"/>
  <c r="C22" i="1" l="1"/>
  <c r="D22" i="1" s="1"/>
  <c r="E22" i="1" s="1"/>
  <c r="D29" i="6"/>
  <c r="D33" i="6" s="1"/>
  <c r="D36" i="1"/>
  <c r="E36" i="1" s="1"/>
  <c r="C23" i="1" l="1"/>
  <c r="D23" i="1" s="1"/>
  <c r="E23" i="1" s="1"/>
  <c r="C37" i="1"/>
  <c r="D37" i="1" s="1"/>
  <c r="E37" i="1" s="1"/>
  <c r="G3" i="1"/>
  <c r="G29" i="6" s="1"/>
  <c r="E3" i="1"/>
  <c r="C24" i="1" l="1"/>
  <c r="E24" i="1" s="1"/>
  <c r="C38" i="1"/>
  <c r="E38" i="1" s="1"/>
  <c r="G4" i="1" l="1"/>
  <c r="G30" i="6" s="1"/>
  <c r="G33" i="6" s="1"/>
  <c r="C7" i="1" l="1"/>
  <c r="E7" i="1" s="1"/>
  <c r="G6" i="1"/>
  <c r="C8" i="1" l="1"/>
  <c r="E8" i="1" s="1"/>
  <c r="D7" i="1"/>
  <c r="D8" i="1" l="1"/>
  <c r="G7" i="1"/>
  <c r="I13" i="6" l="1"/>
  <c r="G35" i="6" s="1"/>
  <c r="G8" i="1"/>
</calcChain>
</file>

<file path=xl/sharedStrings.xml><?xml version="1.0" encoding="utf-8"?>
<sst xmlns="http://schemas.openxmlformats.org/spreadsheetml/2006/main" count="1352" uniqueCount="731">
  <si>
    <t>مساوی یا کمتر از میزان معافیت مالیاتی</t>
  </si>
  <si>
    <t>24 تا 32</t>
  </si>
  <si>
    <t>32 به بالا</t>
  </si>
  <si>
    <t>مازاد معافیت مالیاتی تا 1/5 برابر آن</t>
  </si>
  <si>
    <t>1/5 تا 2/5 برابر مازاد معافیت مالیاتی</t>
  </si>
  <si>
    <t>2/5 تا 4 برابر مازاد معافیت مالیاتی</t>
  </si>
  <si>
    <t>4 تا 6 برابر مازاد معافیت مالیاتی</t>
  </si>
  <si>
    <t>بیش از 6 برابر مازاد معافیت</t>
  </si>
  <si>
    <t>مساوی یا کمتر از میزان معافیت</t>
  </si>
  <si>
    <t>تا 3 برابر مازاد معافیت</t>
  </si>
  <si>
    <t>تا 4 برابر مازاد معافیت</t>
  </si>
  <si>
    <t>تا 6 برابر مازاد معافیت</t>
  </si>
  <si>
    <t>بیشتر از 6 برابر مازاد معافیت</t>
  </si>
  <si>
    <t>1.5</t>
  </si>
  <si>
    <t>2.5</t>
  </si>
  <si>
    <t>3.9</t>
  </si>
  <si>
    <t>7.05</t>
  </si>
  <si>
    <t>20.75</t>
  </si>
  <si>
    <t>21.75</t>
  </si>
  <si>
    <t>25.5</t>
  </si>
  <si>
    <r>
      <t>ماده 92 قانون مالیات های مستقیم-</t>
    </r>
    <r>
      <rPr>
        <sz val="16"/>
        <color rgb="FF000000"/>
        <rFont val="B Nazanin"/>
        <charset val="178"/>
      </rPr>
      <t> پنجاه‌درصد (50%) مالیات حقوق کارکنان شاغل در مناطق کمتر توسعه یافته طبق فهرست سازمان مدیریت و برنامه‌ریزی کشور بخشوده می‌شود.</t>
    </r>
  </si>
  <si>
    <t>ماده 2 آیین نامه اجرایی ماده 25 قانون حمایت از معلولان : پنجاه درصد (50%) حقوق، مزایا و دستمزد مالیات یکی از اولیای افراد دارای معلولیت شدید یا خیلی شدید اعم از اینکه در منزل یا مراکز نگهداری یا بیمارستان نگهداری شوند، مطابق شرایط این آیین‌نامه از پرداخت مالیات معاف است.</t>
  </si>
  <si>
    <t>ماده۵۶ قانون جامع خدمات رساني به ايثارگران : (صد در صد (۱۰۰%) حقوق و فوق‌العاده شغل و سایر فوق‌العاده‌ها اعم از مستمر و غیر مستمر شاهد، جانبازان و آزادگان از پرداخت مالیات معاف می‌باشند بند ذ ماده 88 قانون برنامه ششم : به ماده (56) قانون جامع خدمات‌رسانی به ایثارگران عبارت رزمندگان با حداقل دوازده ماه حضور در جبهه اضافه می‌گردد.</t>
  </si>
  <si>
    <t>تاریخ تصویب : 1368/12/16</t>
  </si>
  <si>
    <t>ماده 5 قانون اصلاح پاره ای از مقررات مربوط به پایه حقوق اعضاء رسمی هیأت علمی ( آموزشی و پژوهشی) شاغل و بازنشسته دانشگاهها و مؤسسات آموزش عالی از درآمد مشمول مالیات حقوق اعضای هیأت علمی موضوع این قانون با رعایت معافیت‌های مقرر در قانون مالیاتهای مستقیم حداکثر ده‌درصد (10%) به عنوان مالیات کسر خواهد شد.</t>
  </si>
  <si>
    <t>بیش از 4 برابر مازاد معافیت</t>
  </si>
  <si>
    <r>
      <rPr>
        <b/>
        <sz val="12"/>
        <rFont val="B Roya"/>
        <charset val="178"/>
      </rPr>
      <t>تهیه و تنظیم :</t>
    </r>
    <r>
      <rPr>
        <b/>
        <sz val="14"/>
        <rFont val="B Roya"/>
        <charset val="178"/>
      </rPr>
      <t xml:space="preserve"> صیاح الدین شهدی           کارشناس امور اداری و کارگزینی</t>
    </r>
  </si>
  <si>
    <t>اینستاگرام (instagram)</t>
  </si>
  <si>
    <t>کارشناس  امور اداری و کارگزینی</t>
  </si>
  <si>
    <t>پست الکترونیکی (Email)</t>
  </si>
  <si>
    <t>وب سایت تخصصی اداری و استخدامی شناسنامه قانون</t>
  </si>
  <si>
    <r>
      <rPr>
        <b/>
        <sz val="11"/>
        <color theme="8" tint="-0.499984740745262"/>
        <rFont val="B Mitra"/>
        <charset val="178"/>
      </rPr>
      <t xml:space="preserve">تهیه و تنظیم: </t>
    </r>
    <r>
      <rPr>
        <b/>
        <sz val="14"/>
        <color theme="8" tint="-0.499984740745262"/>
        <rFont val="B Mitra"/>
        <charset val="178"/>
      </rPr>
      <t>صیاح الدین شهدی</t>
    </r>
  </si>
  <si>
    <t>مبلغ حقوق (ریال)</t>
  </si>
  <si>
    <t>نرخ مالیات</t>
  </si>
  <si>
    <t>مبلغ مالیات (ریال)</t>
  </si>
  <si>
    <t>10 درصد</t>
  </si>
  <si>
    <t>15 درصد</t>
  </si>
  <si>
    <t>20 درصد</t>
  </si>
  <si>
    <t>جمع</t>
  </si>
  <si>
    <t>https://shenasname.ir/</t>
  </si>
  <si>
    <t>پایه</t>
  </si>
  <si>
    <t xml:space="preserve"> </t>
  </si>
  <si>
    <t>قاضی یا عضو هیأت علمی دانشگاه هستم</t>
  </si>
  <si>
    <t>دارای فرزند معلول (خیلی شدید یا شدید) هستم</t>
  </si>
  <si>
    <t>شرح میزان حقوق</t>
  </si>
  <si>
    <t>در جدول زیر، مبلغ مشمول مالیات را در کادر زرد رنگ و  بر حسب ریال وارد نموده و سپس به سوالات بعدی پاسخ دهید</t>
  </si>
  <si>
    <t>شهرستان کمتر توسعه یافته /استان</t>
  </si>
  <si>
    <t>چاراویماق/ آذربایجان شرقی</t>
  </si>
  <si>
    <t>کلیبر آذربایجان شرقی</t>
  </si>
  <si>
    <t>ورزقان آذربایجان شرقی</t>
  </si>
  <si>
    <t>اشنویه آذربایجان غربی</t>
  </si>
  <si>
    <t>بوکان آذربایجان غربی</t>
  </si>
  <si>
    <t>پلدشت آذربایجان غربی</t>
  </si>
  <si>
    <t>پیرانشهر آذربایجان غربی</t>
  </si>
  <si>
    <t>تکاب آذربایجان غربی</t>
  </si>
  <si>
    <t>چالدران آذربایجان غربی</t>
  </si>
  <si>
    <t>چایپاره آذربایجان غربی</t>
  </si>
  <si>
    <t>سردشت آذربایجان غربی</t>
  </si>
  <si>
    <t>شاهین دژ آذربایجان غربی</t>
  </si>
  <si>
    <t>شوط آذربایجان غربی</t>
  </si>
  <si>
    <t>بیله سوار اردبیل</t>
  </si>
  <si>
    <t>گرمی اردبیل</t>
  </si>
  <si>
    <t>فریدونشهر اصفهان</t>
  </si>
  <si>
    <t>آبدانان ایلام</t>
  </si>
  <si>
    <t>دره شهر ایلام</t>
  </si>
  <si>
    <t>دهلران ایلام</t>
  </si>
  <si>
    <t>شیروان و چرداول ایلام</t>
  </si>
  <si>
    <t>ملکشاهی ایلام</t>
  </si>
  <si>
    <t>مهران ایلام</t>
  </si>
  <si>
    <t>تنگستان بوشهر</t>
  </si>
  <si>
    <t>جم بوشهر</t>
  </si>
  <si>
    <t>دیر بوشهر</t>
  </si>
  <si>
    <t>دیلم بوشهر</t>
  </si>
  <si>
    <t>کنگان بوشهر</t>
  </si>
  <si>
    <t>گناوه بوشهر</t>
  </si>
  <si>
    <t>اردل چهارمحال و بختیاری</t>
  </si>
  <si>
    <t>کوهرنگ چهارمحال و بختیاری</t>
  </si>
  <si>
    <t>بشرویه خراسان جنوبی</t>
  </si>
  <si>
    <t>درمیان خراسان جنوبی</t>
  </si>
  <si>
    <t>سرایان خراسان جنوبی</t>
  </si>
  <si>
    <t>سر بیشه خراسان جنوبی</t>
  </si>
  <si>
    <t>فردوس خراسان جنوبی</t>
  </si>
  <si>
    <t>نهبندان خراسان جنوبی</t>
  </si>
  <si>
    <t>تایباد خراسان رضوی</t>
  </si>
  <si>
    <t>تخت جلگه خراسان رضوی</t>
  </si>
  <si>
    <t>تربت جام خراسان رضوی</t>
  </si>
  <si>
    <t>جغتای خراسان رضوی</t>
  </si>
  <si>
    <t>جوین خراسان رضوی</t>
  </si>
  <si>
    <t>خواف خراسان رضوی</t>
  </si>
  <si>
    <t>درگز خراسان رضوی</t>
  </si>
  <si>
    <t>زاوه خراسان رضوی</t>
  </si>
  <si>
    <t>سرخس خراسان رضوی</t>
  </si>
  <si>
    <t>کلات خراسان رضوی</t>
  </si>
  <si>
    <t>جاجروم خراسان شمالی</t>
  </si>
  <si>
    <t>گرمه خراسان شمالی</t>
  </si>
  <si>
    <t>مانه و سملقان خراسان شمالی</t>
  </si>
  <si>
    <t>امیدیه خوزستان</t>
  </si>
  <si>
    <t>اندیکا خوزستان</t>
  </si>
  <si>
    <t>ایذه خوزستان</t>
  </si>
  <si>
    <t>باغ ملک خوزستان</t>
  </si>
  <si>
    <t>خرمشهر خوزستان</t>
  </si>
  <si>
    <t>دشت آزادگان خوزستان</t>
  </si>
  <si>
    <t>رامشیر خوزستان</t>
  </si>
  <si>
    <t>شادگان خوزستان</t>
  </si>
  <si>
    <t>گتوند خوزستان</t>
  </si>
  <si>
    <t>لالی خوزستان</t>
  </si>
  <si>
    <t>مسجد سلیمان خوزستان</t>
  </si>
  <si>
    <t>هفتگل خوزستان</t>
  </si>
  <si>
    <t>هندیجان خوزستان</t>
  </si>
  <si>
    <t>هویزه خوزستان</t>
  </si>
  <si>
    <t>ایجرود زنجان</t>
  </si>
  <si>
    <t>طارم زنجان</t>
  </si>
  <si>
    <t>ماه نشان زنجان</t>
  </si>
  <si>
    <t>ایرانشهر سیستان و بلوچستان</t>
  </si>
  <si>
    <t>چاه بهار سیستان و بلوچستان</t>
  </si>
  <si>
    <t>خاش سیستان و بلوچستان</t>
  </si>
  <si>
    <t>دلگان سیستان و بلوچستان</t>
  </si>
  <si>
    <t>زابل سیستان و بلوچستان</t>
  </si>
  <si>
    <t>زابلی سیستان و بلوچستان</t>
  </si>
  <si>
    <t>زهک سیستان و بلوچستان</t>
  </si>
  <si>
    <t>سراوان سیستان و بلوچستان</t>
  </si>
  <si>
    <t>سرباز سیستان و بلوچستان</t>
  </si>
  <si>
    <t>سیب و سوران سیستان و بلوچستان</t>
  </si>
  <si>
    <t>کنارک سیستان و بلوچستان</t>
  </si>
  <si>
    <t>هیرمند سیستان و بلوچستان</t>
  </si>
  <si>
    <t>نیک شهر سیستان و بلوچستان</t>
  </si>
  <si>
    <t>حنج فارس</t>
  </si>
  <si>
    <t>زستم فارس</t>
  </si>
  <si>
    <t>زرین دشت فارس</t>
  </si>
  <si>
    <t>فراشبند فارس</t>
  </si>
  <si>
    <t>قیرو کارزین فارس</t>
  </si>
  <si>
    <t>مهر فارس</t>
  </si>
  <si>
    <t>بانه کردستان</t>
  </si>
  <si>
    <t>بیجار کردستان</t>
  </si>
  <si>
    <t>دهگلان کردستان</t>
  </si>
  <si>
    <t>دیواندره کردستان</t>
  </si>
  <si>
    <t>سرو آباد کردستان</t>
  </si>
  <si>
    <t>سقز کردستان</t>
  </si>
  <si>
    <t>مریوان کردستان</t>
  </si>
  <si>
    <t>جیرفت کرمان</t>
  </si>
  <si>
    <t>رودبار جنوب کرمان</t>
  </si>
  <si>
    <t>ریگان کرمان</t>
  </si>
  <si>
    <t>عنبرآباد کرمان</t>
  </si>
  <si>
    <t>فهرج کرمان</t>
  </si>
  <si>
    <t>قلعه گنج کرمان</t>
  </si>
  <si>
    <t>کوهبنان کرمان</t>
  </si>
  <si>
    <t>کهنوج کرمان</t>
  </si>
  <si>
    <t>منوجان کرمان</t>
  </si>
  <si>
    <t>پاوه کرمانشاه</t>
  </si>
  <si>
    <t>ثلاث باباجانی کرمانشاه</t>
  </si>
  <si>
    <t>جوانرود کرمانشاه</t>
  </si>
  <si>
    <t>دالاهو کرمانشاه</t>
  </si>
  <si>
    <t>روانسر کرمانشاه</t>
  </si>
  <si>
    <t>سرپل ذهاب کرمانشاه</t>
  </si>
  <si>
    <t>قصر شیرین کرمانشاه</t>
  </si>
  <si>
    <t>گیلانغرب کرمانشاه</t>
  </si>
  <si>
    <t>بهمئی کهگیلویه و بویر احمد</t>
  </si>
  <si>
    <t>دنا کهگیلویه و بویر احمد</t>
  </si>
  <si>
    <t>کهگیلویه کهگیلویه و بویر احمد</t>
  </si>
  <si>
    <t>کلاله گلستان</t>
  </si>
  <si>
    <t>گمیشان گلستان</t>
  </si>
  <si>
    <t>مراوه تپه گلستان</t>
  </si>
  <si>
    <t>دلفان لرستان</t>
  </si>
  <si>
    <t>سواد کوه مازندران</t>
  </si>
  <si>
    <t>کمیجان مرکزی</t>
  </si>
  <si>
    <t>ابوموسی هرمزگان</t>
  </si>
  <si>
    <t>بستک هرمزگان</t>
  </si>
  <si>
    <t>بشاگرد هرمزگان</t>
  </si>
  <si>
    <t>پارسیان هرمزگان</t>
  </si>
  <si>
    <t>جاسک هرمزگان</t>
  </si>
  <si>
    <t>حاجی آباد هرمزگان</t>
  </si>
  <si>
    <t>خمیر هرمزگان</t>
  </si>
  <si>
    <t>سیریک هرمزگان</t>
  </si>
  <si>
    <t>رزن همدان</t>
  </si>
  <si>
    <t>کبودرآهنگ همدان</t>
  </si>
  <si>
    <t>ابرکوه یزد</t>
  </si>
  <si>
    <t>خاتم یزد</t>
  </si>
  <si>
    <t>فهرستمناطقکمترتوسعهیافتهدرامورحمایتی</t>
  </si>
  <si>
    <t>(بخشها)</t>
  </si>
  <si>
    <t>بخشکمترتوسعهیافته/استان/شهرستان</t>
  </si>
  <si>
    <t>هوراند/ آذربایجان شرقی /اهر</t>
  </si>
  <si>
    <t>تیکمه داش آذربایجان شرقی بستان آباد</t>
  </si>
  <si>
    <t>سیه رود آذربایجان شرقی جلفا</t>
  </si>
  <si>
    <t>مهربان آذربایجان شرقی سراب</t>
  </si>
  <si>
    <t>لیلان آذربایجان شرقی ملکان</t>
  </si>
  <si>
    <t>ترکمانچای آذربایجان شرقی میانه</t>
  </si>
  <si>
    <t>کاغذ کنان آذربایجان شرقی میانه</t>
  </si>
  <si>
    <t>کندوان آذربایجان شرقی میانه</t>
  </si>
  <si>
    <t>خواجه آذربایجان شرقی هریس</t>
  </si>
  <si>
    <t>مرکزی آذربایجان شرقی هشترود</t>
  </si>
  <si>
    <t>نظر کهریزی آذربایجان شرقی هشترود</t>
  </si>
  <si>
    <t>انزل آذربایجان غربی ارومیه</t>
  </si>
  <si>
    <t>سیلوانه آذربایجان غربی ارومیه</t>
  </si>
  <si>
    <t>صومای برادوست آذربایجان غربی ارومیه</t>
  </si>
  <si>
    <t>صفائیه آذربایجان غربی خوی</t>
  </si>
  <si>
    <t>قطور آذربایجان غربی خوی</t>
  </si>
  <si>
    <t>کوهسار آذربایجان غربی سلماس</t>
  </si>
  <si>
    <t>خلیفان آذربایجان غربی مهاباد</t>
  </si>
  <si>
    <t>مرکزی آذربایجان غربی مهاباد</t>
  </si>
  <si>
    <t>باروق آذربایجان غربی میاندوآب</t>
  </si>
  <si>
    <t>مرحمت آباد آذربایجان غربی میاندوآب</t>
  </si>
  <si>
    <t>محمدیار آذربایجان غربی نقده</t>
  </si>
  <si>
    <t>مرکزی آذربایجان غربی نقده</t>
  </si>
  <si>
    <t>اصلاندوز اردبیل پارس آباد</t>
  </si>
  <si>
    <t>خورش رستم اردبیل خلخال</t>
  </si>
  <si>
    <t>شاهرود اردبیل خلخال</t>
  </si>
  <si>
    <t>فیروز اردبیل کوثر</t>
  </si>
  <si>
    <t>مرکزی اردبیل کوثر</t>
  </si>
  <si>
    <t>ارشق اردبیل مشگین شهر</t>
  </si>
  <si>
    <t>مرادلو اردبیل مشگین شهر</t>
  </si>
  <si>
    <t>عنبران اردبیل نمین</t>
  </si>
  <si>
    <t>ویلکیج اردبیل نمین</t>
  </si>
  <si>
    <t>کورائیم اردبیل نیر</t>
  </si>
  <si>
    <t>کویرات اصفهان آران و بیدگل</t>
  </si>
  <si>
    <t>زواره اصفهان اردستان</t>
  </si>
  <si>
    <t>جرقویه سفلی اصفهان اصفهان</t>
  </si>
  <si>
    <t>جرقویه علیا اصفهان اصفهان</t>
  </si>
  <si>
    <t>چنارود اصفهان چادگان</t>
  </si>
  <si>
    <t>پادنا اصفهان سمیرم</t>
  </si>
  <si>
    <t>مرکزی اصفهان سمیرم</t>
  </si>
  <si>
    <t>بوئین و میاندشت اصفهان فریدن</t>
  </si>
  <si>
    <t>انارک اصفهان نائین</t>
  </si>
  <si>
    <t>خورو بیابانک اصفهان نائین</t>
  </si>
  <si>
    <t>چوار ایلام ایلام</t>
  </si>
  <si>
    <t>زرنه ایلام ایوان</t>
  </si>
  <si>
    <t>مرکزی ایلام ایوان</t>
  </si>
  <si>
    <t>خارک بوشهر بوشهر</t>
  </si>
  <si>
    <t>ارم بوشهر دشتستان</t>
  </si>
  <si>
    <t>بوشکان بوشهر دشتستان</t>
  </si>
  <si>
    <t>سعدآباد بوشهر دشتستان</t>
  </si>
  <si>
    <t>شبانکاره بوشهر دشتستان</t>
  </si>
  <si>
    <t>شنبه و طسوج بوشهر دشتی</t>
  </si>
  <si>
    <t>کاکی بوشهر دشتی</t>
  </si>
  <si>
    <t>ناغان چهارمحال و بختیاری کیار</t>
  </si>
  <si>
    <t>خانمیرزا چهارمحال و بختیاری لردگان</t>
  </si>
  <si>
    <t>فلارد چهارمحال و بختیاری لردگان</t>
  </si>
  <si>
    <t>مرکزی چهارمحال و بختیاری لردگان</t>
  </si>
  <si>
    <t>منج چهارمحال و بختیاری لردگان</t>
  </si>
  <si>
    <t>خوسف خراسان جنوبی بیرجند</t>
  </si>
  <si>
    <t>زهان خراسان جنوبی قائنات</t>
  </si>
  <si>
    <t>زیرکوه خراسان جنوبی قائنات</t>
  </si>
  <si>
    <t>سده خراسان جنوبی قائنات</t>
  </si>
  <si>
    <t>نیمبلوک خراسان جنوبی قائنات</t>
  </si>
  <si>
    <t>انابد خراسان رضوی بردسکن</t>
  </si>
  <si>
    <t>شهرآباد خراسان رضوی بردسکن</t>
  </si>
  <si>
    <t>بایک خراسان رضوی تربت حیدریه</t>
  </si>
  <si>
    <t>جلگه رخ خراسان رضوی تربت حیدریه</t>
  </si>
  <si>
    <t>کدکن خراسان رضوی تربت حیدریه</t>
  </si>
  <si>
    <t>گلبهار خراسان رضوی چناران</t>
  </si>
  <si>
    <t>جنگل خراسان رضوی رشتخوار</t>
  </si>
  <si>
    <t>سلیمان خراسان رضوی زاوه</t>
  </si>
  <si>
    <t>خوشاب خراسان رضوی سبزوار</t>
  </si>
  <si>
    <t>روداب خراسان رضوی سبزوار</t>
  </si>
  <si>
    <t>ششتمد خراسان رضوی سبزوار</t>
  </si>
  <si>
    <t>باجگیران خراسان رضوی قوچان</t>
  </si>
  <si>
    <t>کوهسرخ خراسان رضوی کاشمر</t>
  </si>
  <si>
    <t>کاخک خراسان رضوی گناباد</t>
  </si>
  <si>
    <t>احمدآباد خراسان رضوی مشهد</t>
  </si>
  <si>
    <t>رضویه خراسان رضوی مشهد</t>
  </si>
  <si>
    <t>سرولایت خراسان رضوی نیشابور</t>
  </si>
  <si>
    <t>میان جلگه خراسان رضوی نیشابور</t>
  </si>
  <si>
    <t>بام وصفی آباد خراسان شمالی اسفراین</t>
  </si>
  <si>
    <t>راز و جرگلان خراسان شمالی بجنورد</t>
  </si>
  <si>
    <t>گرمخان خراسان شمالی بجنورد</t>
  </si>
  <si>
    <t>سرحد خراسان شمالی شیروان</t>
  </si>
  <si>
    <t>قوشخانه خراسان شمالی شیروان</t>
  </si>
  <si>
    <t>اروند کنار خوزستان آبادان</t>
  </si>
  <si>
    <t>الوار گرمسیری خوزستان اندیمشک</t>
  </si>
  <si>
    <t>آغاجاری خوزستان بهبهان</t>
  </si>
  <si>
    <t>تشان خوزستان بهبهان</t>
  </si>
  <si>
    <t>زیدون خوزستان بهبهان</t>
  </si>
  <si>
    <t>سردشت خوزستان دزفول</t>
  </si>
  <si>
    <t>شاوور خوزستان شوش</t>
  </si>
  <si>
    <t>فتح المبین خوزستان شوش</t>
  </si>
  <si>
    <t>شعیبیه خوزستان شوشتر</t>
  </si>
  <si>
    <t>افشار زنجان خدابنده</t>
  </si>
  <si>
    <t>بزینه رود زنجان خدابنده</t>
  </si>
  <si>
    <t>سجاس رود زنجان خدابنده</t>
  </si>
  <si>
    <t>مرکزی زنجان خدابنده</t>
  </si>
  <si>
    <t>زنجانرود زنجان زنجان</t>
  </si>
  <si>
    <t>قره پشتلو زنجان زنجان</t>
  </si>
  <si>
    <t>چورزق زنجان طارم</t>
  </si>
  <si>
    <t>مرکزی زنجان طارم</t>
  </si>
  <si>
    <t>بیارجمند سمنان شاهرود</t>
  </si>
  <si>
    <t>میامی سمنان شاهرود</t>
  </si>
  <si>
    <t>شهمیرزاد سمنان مهدی شهر</t>
  </si>
  <si>
    <t>کورین سیستان و بلوچستان زاهدان</t>
  </si>
  <si>
    <t>میرجاوه سیستان و بلوچستان زاهدان</t>
  </si>
  <si>
    <t>نصرت آباد سیستان و بلوچستان زاهدان</t>
  </si>
  <si>
    <t>حسن آباد فارس اقلید</t>
  </si>
  <si>
    <t>سده فارس اقلید</t>
  </si>
  <si>
    <t>مرکزی فارس اقلید</t>
  </si>
  <si>
    <t>سرچهان فارس بوانات</t>
  </si>
  <si>
    <t>مرکزی فارس بوانات</t>
  </si>
  <si>
    <t>سیمکان فارس جهرم</t>
  </si>
  <si>
    <t>کردیان فارس جهرم</t>
  </si>
  <si>
    <t>رستاق فارس داراب</t>
  </si>
  <si>
    <t>فورگ فارس داراب</t>
  </si>
  <si>
    <t>مرکزی فارس داراب</t>
  </si>
  <si>
    <t>بیضا فارس سپیدان</t>
  </si>
  <si>
    <t>مرکزی فارس سپیدان</t>
  </si>
  <si>
    <t>همایجان فارس سپیدان</t>
  </si>
  <si>
    <t>ارژن فارس شیراز</t>
  </si>
  <si>
    <t>کربال فارس شیراز</t>
  </si>
  <si>
    <t>ششده و قره بلاغ فارس فسا</t>
  </si>
  <si>
    <t>شیبکوه فارس فسا</t>
  </si>
  <si>
    <t>نوبندگان فارس فسا</t>
  </si>
  <si>
    <t>میمند فارس فیروزآباد</t>
  </si>
  <si>
    <t>جره و بالاده فارس کازرون</t>
  </si>
  <si>
    <t>خشت فارس کازرون</t>
  </si>
  <si>
    <t>کنار تخته و کمارج فارس کازرون</t>
  </si>
  <si>
    <t>کوهمره فارس کازرون</t>
  </si>
  <si>
    <t>اوز فارس لارستان</t>
  </si>
  <si>
    <t>بنارویه فارس لارستان</t>
  </si>
  <si>
    <t>بیرم فارس لارستان</t>
  </si>
  <si>
    <t>جویم فارس لارستان</t>
  </si>
  <si>
    <t>صحرای باغ فارس لارستان</t>
  </si>
  <si>
    <t>گراش فارس لارستان</t>
  </si>
  <si>
    <t>اشکنان فارس لامرد</t>
  </si>
  <si>
    <t>علامرودشت فارس لامرد</t>
  </si>
  <si>
    <t>مرکزی فارس لامرد</t>
  </si>
  <si>
    <t>درودزن فارس مرودشت</t>
  </si>
  <si>
    <t>کامفیروز فارس مرودشت</t>
  </si>
  <si>
    <t>دشمن زیاری فارس ممسنی</t>
  </si>
  <si>
    <t>ماهور میلاتی فارس ممسنی</t>
  </si>
  <si>
    <t>مرکزی فارس ممسنی</t>
  </si>
  <si>
    <t>آباده طشک فارس نی ریز</t>
  </si>
  <si>
    <t>پشتکوه فارس نی ریز</t>
  </si>
  <si>
    <t>قطرویه فارس نی ریز</t>
  </si>
  <si>
    <t>آبگرم قزوین بوئین زهرا</t>
  </si>
  <si>
    <t>آوج قزوین بوئین زهرا</t>
  </si>
  <si>
    <t>شال قزوین بوئین زهرا</t>
  </si>
  <si>
    <t>خرمدشت قزوین تاکستان</t>
  </si>
  <si>
    <t>رودبار الموت قزوین قزوین</t>
  </si>
  <si>
    <t>رودبار شهرستان قزوین قزوین</t>
  </si>
  <si>
    <t>طارم سفلی قزوین قزوین</t>
  </si>
  <si>
    <t>کوهین قزوین قزوین</t>
  </si>
  <si>
    <t>کلاترزان کردستان سنندج</t>
  </si>
  <si>
    <t>چهاردولی کردستان قروه</t>
  </si>
  <si>
    <t>سریش آباد کردستان قروه</t>
  </si>
  <si>
    <t>مرکزی کردستان کامیاران</t>
  </si>
  <si>
    <t>موچش کردستان کامیاران</t>
  </si>
  <si>
    <t>ارزوئیه کرمان بافت</t>
  </si>
  <si>
    <t>رابر کرمان بافت</t>
  </si>
  <si>
    <t>لاله زار کرمان بردسیر</t>
  </si>
  <si>
    <t>روداب کرمان بم</t>
  </si>
  <si>
    <t>نرماشیر کرمان بم</t>
  </si>
  <si>
    <t>راین کرمان کرمان</t>
  </si>
  <si>
    <t>شهداد کرمان کرمان</t>
  </si>
  <si>
    <t>گلباف کرمان کرمان</t>
  </si>
  <si>
    <t>کلیائی کرمانشاه سنقر</t>
  </si>
  <si>
    <t>فیروزآباد کرمانشاه کرمانشاه</t>
  </si>
  <si>
    <t>کوزران کرمانشاه کرمانشاه</t>
  </si>
  <si>
    <t>بیستون کرمانشاه هرسین</t>
  </si>
  <si>
    <t>لوداب کهگیلویه و بویراحمد بویراحمد</t>
  </si>
  <si>
    <t>مارگون کهگیلویه و بویراحمد بویراحمد</t>
  </si>
  <si>
    <t>مرکزی کهگیلویه و بویراحمد دنا</t>
  </si>
  <si>
    <t>باشت کهگیلویه و بویراحمد گچساران</t>
  </si>
  <si>
    <t>وشمگیر گلستان آق قلا</t>
  </si>
  <si>
    <t>فندرسک گلستان رامیان</t>
  </si>
  <si>
    <t>مرکزی گلستان رامیان</t>
  </si>
  <si>
    <t>داشلی برون گلستان گنبد کاووس</t>
  </si>
  <si>
    <t>گالیکش گلستان مینو دشت</t>
  </si>
  <si>
    <t>مرکزی گلستان مینو دشت</t>
  </si>
  <si>
    <t>رانکوه گیلان املش</t>
  </si>
  <si>
    <t>مرکزی گیلان املش</t>
  </si>
  <si>
    <t>پره سر گیلان رضوانشهر</t>
  </si>
  <si>
    <t>خورگام گیلان رودبار</t>
  </si>
  <si>
    <t>رحمت آباد و بلوکات گیلان رودبار</t>
  </si>
  <si>
    <t>عمارلو گیلان رودبار</t>
  </si>
  <si>
    <t>رحیم آباد گیلان رودسر</t>
  </si>
  <si>
    <t>دیلمان گیلان سیاهکل</t>
  </si>
  <si>
    <t>حویق گیلان طوالش</t>
  </si>
  <si>
    <t>گرکان رود گیلان طوالش</t>
  </si>
  <si>
    <t>اطاقور گیلان لنگرود</t>
  </si>
  <si>
    <t>شاندرمن گیلان ماسال</t>
  </si>
  <si>
    <t>مرکزی گیلان ماسال</t>
  </si>
  <si>
    <t>بشارت لرستان الیگودرز</t>
  </si>
  <si>
    <t>ززو ماهرو لرستان الیگودرز</t>
  </si>
  <si>
    <t>مرکزی لرستان الیگودرز</t>
  </si>
  <si>
    <t>مرکزی لرستان پلدختر</t>
  </si>
  <si>
    <t>معمولان لرستان پلدختر</t>
  </si>
  <si>
    <t>پاپی لرستان خرم آباد</t>
  </si>
  <si>
    <t>چغلوندی لرستان خرم آباد</t>
  </si>
  <si>
    <t>زاغه لرستان خرم آباد</t>
  </si>
  <si>
    <t>دوره چگنی لرستان دوره</t>
  </si>
  <si>
    <t>شاهیوند لرستان دوره</t>
  </si>
  <si>
    <t>ویسیان لرستان دوره</t>
  </si>
  <si>
    <t>فیروزآباد لرستان سلسله</t>
  </si>
  <si>
    <t>مرکزی لرستان سلسله</t>
  </si>
  <si>
    <t>درب گنبد لرستان کوهدشت</t>
  </si>
  <si>
    <t>رومشکان لرستان کوهدشت</t>
  </si>
  <si>
    <t>طرهان لرستان کوهدشت</t>
  </si>
  <si>
    <t>کونانی لرستان کوهدشت</t>
  </si>
  <si>
    <t>مرکزی لرستان کوهدشت</t>
  </si>
  <si>
    <t>تخت هرمزگان بندر عباس</t>
  </si>
  <si>
    <t>فین هرمزگان بندرعباس</t>
  </si>
  <si>
    <t>قلعه قاضی هرمزگان بندر عباس</t>
  </si>
  <si>
    <t>شیبکوه هرمزگان بندر لنگه</t>
  </si>
  <si>
    <t>مرکزی هرمزگان بندر لنگه</t>
  </si>
  <si>
    <t>بیکاه هرمزگان رودان</t>
  </si>
  <si>
    <t>جغین هرمزگان رودان</t>
  </si>
  <si>
    <t>رودخانه هرمزگان رودان</t>
  </si>
  <si>
    <t>مرکزی هرمزگان رودان</t>
  </si>
  <si>
    <t>شهاب هرمزگان قشم</t>
  </si>
  <si>
    <t>توکهور هرمزگان میناب</t>
  </si>
  <si>
    <t>سندرک هرمزگان میناب</t>
  </si>
  <si>
    <t>خزل همدان نهاوند</t>
  </si>
  <si>
    <t>شراء همدان همدان</t>
  </si>
  <si>
    <t>فامنین همدان همدان</t>
  </si>
  <si>
    <t>خرانق یزد اردکان</t>
  </si>
  <si>
    <t>بهاباد یزد بافق</t>
  </si>
  <si>
    <t>خضرآباد یزد صدوق</t>
  </si>
  <si>
    <t>دستگردان یزد طبس</t>
  </si>
  <si>
    <t>دیهوک یزد طبس</t>
  </si>
  <si>
    <t>مرکزی یزد طبس</t>
  </si>
  <si>
    <t>فهرست مناطق کمتر توسعه یافته در امور حمایتی</t>
  </si>
  <si>
    <t>(دهستانها)</t>
  </si>
  <si>
    <t>دهستان کمترتوسعه یافته/استان/شهرستان/بخش</t>
  </si>
  <si>
    <t>جزیره/ آذربایجان شرقی/ اسکو /ایلخچی</t>
  </si>
  <si>
    <t>ورگهان آذربایجان شرقی اهر مرکزی</t>
  </si>
  <si>
    <t>آذغان آذربایجان شرقی اهر مرکزی</t>
  </si>
  <si>
    <t>قشلاق آذربایجان شرقی اهر مرکزی</t>
  </si>
  <si>
    <t>اسپران آذربایجان شرقی تبریز مرکزی</t>
  </si>
  <si>
    <t>شجاع آذربایجان شرقی جلفا مرکزی</t>
  </si>
  <si>
    <t>رازلیق آذربایجان شرقی سراب مرکزی</t>
  </si>
  <si>
    <t>صائین آذربایجان شرقی سراب مرکزی</t>
  </si>
  <si>
    <t>رودقات آذربایجان شرقی شبستر صوفیان</t>
  </si>
  <si>
    <t>سراجوی جنوبی آذربایجان شرقی مراغه سراجو</t>
  </si>
  <si>
    <t>قوری چای غربی آذربایجان شرقی مراغه سراجو</t>
  </si>
  <si>
    <t>سراجوی شرقی آذربایجان شرقی مراغه سراجو</t>
  </si>
  <si>
    <t>هرزندات شرقی آذربایجان شرقی مرند مرکزی</t>
  </si>
  <si>
    <t>یکانات آذربایجان شرقی مرند یامچی</t>
  </si>
  <si>
    <t>گاودول شرقی آذربایجان شرقی ملکان مرکزی</t>
  </si>
  <si>
    <t>اوچ تپه شرقی آذربایجان شرقی میانه مرکزی</t>
  </si>
  <si>
    <t>کله بوز شرقی آذربایجان شرقی میانه مرکزی</t>
  </si>
  <si>
    <t>کله بوز غربی آذربایجان شرقی میانه مرکزی</t>
  </si>
  <si>
    <t>گرمه جنوبی آذربایجان شرقی میانه مرکزی</t>
  </si>
  <si>
    <t>باروق آذربایجان شرقی هریس مرکزی</t>
  </si>
  <si>
    <t>بدوستان شرقی آذربایجان شرقی هریس مرکزی</t>
  </si>
  <si>
    <t>خانمرود آذربایجان شرقی هریس مرکزی</t>
  </si>
  <si>
    <t>باراندوز آذربایجان غربی ارومیه مرکزی</t>
  </si>
  <si>
    <t>دول آذربایجان غربی ارومیه مرکزی</t>
  </si>
  <si>
    <t>رهال آذربایجان غربی خوی مرکزی</t>
  </si>
  <si>
    <t>دیزج آذربایجان غربی خوی مرکزی</t>
  </si>
  <si>
    <t>کره سنی آذربایجان غربی سلماس مرکزی</t>
  </si>
  <si>
    <t>چایبارسارشمالی آذربایجان غربی ماکو بازرگان</t>
  </si>
  <si>
    <t>قره سو آذربایجان غربی ماکو مرکزی</t>
  </si>
  <si>
    <t>چایبارسارجنوبی آذربایجان غربی ماکو مرکزی</t>
  </si>
  <si>
    <t>مرحمت آبادجنوبی آذربایجان غربی میاندوآب مرکزی</t>
  </si>
  <si>
    <t>مکریان شمالی آذربایجان غربی میاندوآب مرکزی</t>
  </si>
  <si>
    <t>ارشق شرقی اردبیل اردبیل مرکزی</t>
  </si>
  <si>
    <t>فولادلوی جنوبی اردبیل اردبیل هیر</t>
  </si>
  <si>
    <t>هیر اردبیل اردبیل هیر</t>
  </si>
  <si>
    <t>خانندبیل غربی اردبیل خلخال مرکزی</t>
  </si>
  <si>
    <t>سنجبد شرقی اردبیل خلخال مرکزی</t>
  </si>
  <si>
    <t>دولت آباد اردبیل نمین مرکزی</t>
  </si>
  <si>
    <t>ویلکیج شمالی اردبیل نمین مرکزی</t>
  </si>
  <si>
    <t>گرده اردبیل نمین مرکزی</t>
  </si>
  <si>
    <t>دورسونخواجه اردبیل نیر مرکزی</t>
  </si>
  <si>
    <t>همبرات اصفهان اردستان مرکزی</t>
  </si>
  <si>
    <t>برزاوند اصفهان اردستان مرکزی</t>
  </si>
  <si>
    <t>علیا اصفهان اردستان مرکزی</t>
  </si>
  <si>
    <t>کچو اصفهان اردستان مرکزی</t>
  </si>
  <si>
    <t>امامزاده عبدالعزیز (ع) اصفهان اصفهان جلگه</t>
  </si>
  <si>
    <t>تودشک اصفهان اصفهان کوهپایه</t>
  </si>
  <si>
    <t>جبل اصفهان اصفهان کوهپایه</t>
  </si>
  <si>
    <t>زفره اصفهان اصفهان کوهپایه</t>
  </si>
  <si>
    <t>سیستان اصفهان اصفهان کوهپایه</t>
  </si>
  <si>
    <t>برخوار شرقی اصفهان برخوار حبیب آباد</t>
  </si>
  <si>
    <t>کاوه آهنگر اصفهان چادگان مرکزی</t>
  </si>
  <si>
    <t>بجستان خراسان رضوی بجستان مرکزی</t>
  </si>
  <si>
    <t>کوهپایه خراسان رضوی بردسکن مرکزی</t>
  </si>
  <si>
    <t>بالاولایت خراسان رضوی تربت حیدریه مرکزی</t>
  </si>
  <si>
    <t>بقمج خراسان رضوی چناران مرکزی</t>
  </si>
  <si>
    <t>چناران خراسان رضوی چناران مرکزی</t>
  </si>
  <si>
    <t>رادکان خراسان رضوی چناران مرکزی</t>
  </si>
  <si>
    <t>تکاب خراسان رضوی درگز مرکزی</t>
  </si>
  <si>
    <t>رشتخوار خراسان رضوی رشتخوار مرکزی</t>
  </si>
  <si>
    <t>بالابند خراسان رضوی فریمان مرکزی</t>
  </si>
  <si>
    <t>سنگ بست خراسان رضوی فریمان مرکزی</t>
  </si>
  <si>
    <t>سودلانه خراسان رضوی قوچان مرکزی</t>
  </si>
  <si>
    <t>شیرین دره خراسان رضوی قوچان مرکزی</t>
  </si>
  <si>
    <t>پس کلوت خراسان رضوی گناباد مرکزی</t>
  </si>
  <si>
    <t>درزآب خراسان رضوی مشهد مرکزی</t>
  </si>
  <si>
    <t>کارده خراسان رضوی مشهد مرکزی</t>
  </si>
  <si>
    <t>بینالود خراسان رضوی نیشابور مرکزی</t>
  </si>
  <si>
    <t>میلانو خراسان شمالی اسفراین مرکزی</t>
  </si>
  <si>
    <t>آذری خراسان شمالی اسفراین مرکزی</t>
  </si>
  <si>
    <t>زرق آباد خراسان شمالی اسفراین مرکزی</t>
  </si>
  <si>
    <t>آلاداغ خراسان شمالی بجنورد مرکزی</t>
  </si>
  <si>
    <t>سیوکانلو خراسان شمالی شیروان مرکزی</t>
  </si>
  <si>
    <t>گلیان خراسان شمالی شیروان مرکزی</t>
  </si>
  <si>
    <t>سنگر خراسان شمالی فاروج مرکزی</t>
  </si>
  <si>
    <t>فاروج خراسان شمالی فاروج مرکزی</t>
  </si>
  <si>
    <t>کرخه خوزستان اهواز حمیدیه</t>
  </si>
  <si>
    <t>غیزانیه خوزستان اهواز مرکزی</t>
  </si>
  <si>
    <t>اسماعیلیه خوزستان اهواز مرکزی</t>
  </si>
  <si>
    <t>سویسه خوزستان اهواز مرکزی</t>
  </si>
  <si>
    <t>کوت عبدالله خوزستان اهواز مرکزی</t>
  </si>
  <si>
    <t>مشرحات خوزستان اهواز مرکزی</t>
  </si>
  <si>
    <t>بهمنشیر جنوبی خوزستان آبادان مرکزی</t>
  </si>
  <si>
    <t>بهمنشیر شمالی خوزستان آبادان مرکزی</t>
  </si>
  <si>
    <t>شلاهی خوزستان آبادان مرکزی</t>
  </si>
  <si>
    <t>جراحی خوزستان بندرماهشهر مرکزی</t>
  </si>
  <si>
    <t>ابوالفارس خوزستان رامهرمز مرکزی</t>
  </si>
  <si>
    <t>حومه غربی خوزستان رامهرمز مرکزی</t>
  </si>
  <si>
    <t>بن معلی خوزستان شوش مرکزی</t>
  </si>
  <si>
    <t>حسین آباد خوزستان شوش مرکزی</t>
  </si>
  <si>
    <t>شهیدمدرس خوزستان شوشتر مرکزی</t>
  </si>
  <si>
    <t>دولت آباد زنجان ابهر مرکزی</t>
  </si>
  <si>
    <t>ایجرودبالا زنجان ایجرود مرکزی</t>
  </si>
  <si>
    <t>گلابر زنجان ایجرود مرکزی</t>
  </si>
  <si>
    <t>خرارود زنجان خدابنده مرکزی</t>
  </si>
  <si>
    <t>سهرورد زنجان خدابنده مرکزی</t>
  </si>
  <si>
    <t>کرسف زنجان خدابنده مرکزی</t>
  </si>
  <si>
    <t>بناب زنجان زنجان مرکزی</t>
  </si>
  <si>
    <t>تهم زنجان زنجان مرکزی</t>
  </si>
  <si>
    <t>قهاب رستاق سمنان دامغان امیرآباد</t>
  </si>
  <si>
    <t>طرود سمنان شاهرود مرکزی</t>
  </si>
  <si>
    <t>ایوانکی سمنان گرمسار ایوانکی</t>
  </si>
  <si>
    <t>حرمک سیستان وبلوچستان زاهدان مرکزی</t>
  </si>
  <si>
    <t>خبریز فارس ارسنجان مرکزی</t>
  </si>
  <si>
    <t>علی آبادملک فارس ارسنجان مرکزی</t>
  </si>
  <si>
    <t>ابوالوردی فارس پاسارگاد پاسارگاد</t>
  </si>
  <si>
    <t>مادر سلیمان فارس پاسارگاد پاسارگاد</t>
  </si>
  <si>
    <t>سرپنیران فارس پاسارگاد مرکزی</t>
  </si>
  <si>
    <t>کمین فارس پاسارگاد مرکزی</t>
  </si>
  <si>
    <t>راهگان فارس جهرم خفر</t>
  </si>
  <si>
    <t>کوهک فارس جهرم مرکزی</t>
  </si>
  <si>
    <t>خرمی فارس خرم بید مرکزی</t>
  </si>
  <si>
    <t>قشلاق فارس خرم بید مرکزی</t>
  </si>
  <si>
    <t>شهیدآباد فارس خرم بید مشهدمرغاب</t>
  </si>
  <si>
    <t>رحمت آباد فارس شیراز زرقان</t>
  </si>
  <si>
    <t>فرمشکان فارس شیراز کوار</t>
  </si>
  <si>
    <t>سیاخ دارنگون فارس شیراز مرکزی</t>
  </si>
  <si>
    <t>جنگل فارس فسا مرکزی</t>
  </si>
  <si>
    <t>جایدشت فارس فیروزآباد مرکزی</t>
  </si>
  <si>
    <t>درزوسایبان فارس لارستان مرکزی</t>
  </si>
  <si>
    <t>رحمت فارس مرودشت سیدان</t>
  </si>
  <si>
    <t>رامجردیک فارس مرودشت مرکزی</t>
  </si>
  <si>
    <t>محمدآباد فارس مرودشت مرکزی</t>
  </si>
  <si>
    <t>رستاق فارس نی ریز مرکزی</t>
  </si>
  <si>
    <t>هرگان فارس نی ریز مرکزی</t>
  </si>
  <si>
    <t>کوهپایه شرقی قزوین آبیک مرکزی</t>
  </si>
  <si>
    <t>کوهپایه غربی قزوین آبیک مرکزی</t>
  </si>
  <si>
    <t>دشتابی شرقی قزوین بوئین زهرا دشتابی</t>
  </si>
  <si>
    <t>دشتابی غربی قزوین بوئین زهرا دشتابی</t>
  </si>
  <si>
    <t>ابراهیم آباد قزوین بوئین زهرا رامند</t>
  </si>
  <si>
    <t>رامند جنوبی قزوین بوئین زهرا رامند</t>
  </si>
  <si>
    <t>دودانگه سفلی قزوین تاکستان ضیاءآباد</t>
  </si>
  <si>
    <t>قاقازان غربی قزوین تاکستان مرکزی</t>
  </si>
  <si>
    <t>قمرود قم قم مرکزی</t>
  </si>
  <si>
    <t>سیاه منصور کردستان بیجار مرکزی</t>
  </si>
  <si>
    <t>نجف آباد کردستان بیجار مرکزی</t>
  </si>
  <si>
    <t>آرندان کردستان سنندج مرکزی</t>
  </si>
  <si>
    <t>حسین آباد جنوبی کردستان سنندج مرکزی</t>
  </si>
  <si>
    <t>ژاورود شرقی کردستان سنندج مرکزی</t>
  </si>
  <si>
    <t>سراب قامیش کردستان سنندج مرکزی</t>
  </si>
  <si>
    <t>نران کردستان سنندج مرکزی</t>
  </si>
  <si>
    <t>دلبران کردستان قروه مرکزی</t>
  </si>
  <si>
    <t>دشتاب کرمان بافت مرکزی</t>
  </si>
  <si>
    <t>خبر کرمان بافت مرکزی</t>
  </si>
  <si>
    <t>دهسرد کرمان بافت مرکزی</t>
  </si>
  <si>
    <t>فتح آباد کرمان بافت مرکزی</t>
  </si>
  <si>
    <t>کیسکان کرمان بافت مرکزی</t>
  </si>
  <si>
    <t>گوغر کرمان بافت مرکزی</t>
  </si>
  <si>
    <t>کوه پنج کرمان بردسیر مرکزی</t>
  </si>
  <si>
    <t>دهبکری کرمان بم مرکزی</t>
  </si>
  <si>
    <t>حرجند کرمان راور کوهساران</t>
  </si>
  <si>
    <t>راویز کرمان رفسنجان کشکوئیه</t>
  </si>
  <si>
    <t>خنامان کرمان رفسنجان مرکزی</t>
  </si>
  <si>
    <t>جرجافک کرمان زرند مرکزی</t>
  </si>
  <si>
    <t>حتکن کرمان زرند مرکزی</t>
  </si>
  <si>
    <t>سربنان کرمان زرند مرکزی</t>
  </si>
  <si>
    <t>چهارگنبد کرمان سیرجان مرکزی</t>
  </si>
  <si>
    <t>خبر کرمان شهربابک دهج</t>
  </si>
  <si>
    <t>مدوارات کرمان شهربابک مرکزی</t>
  </si>
  <si>
    <t>رمشک کرمان قلعه گنج چاه دادخدا</t>
  </si>
  <si>
    <t>معزیه کرمان کرمان چترود</t>
  </si>
  <si>
    <t>تکاب کرمان کرمان شهداد</t>
  </si>
  <si>
    <t>درختنگان کرمان کرمان مرکزی</t>
  </si>
  <si>
    <t>منصوری کرمانشاه اسلام آباد غرب حمیل</t>
  </si>
  <si>
    <t>حومه شمالی کرمانشاه اسلام آبادغرب مرکزی</t>
  </si>
  <si>
    <t>باوله کرمانشاه سنقر مرکزی</t>
  </si>
  <si>
    <t>گاورود کرمانشاه سنقر مرکزی</t>
  </si>
  <si>
    <t>حر کرمانشاه صحنه دینور</t>
  </si>
  <si>
    <t>پشت دربند کرمانشاه کرمانشاه مرکزی</t>
  </si>
  <si>
    <t>دورودفرامان کرمانشاه کرمانشاه مرکزی</t>
  </si>
  <si>
    <t>میان دربند کرمانشاه کرمانشاه مرکزی</t>
  </si>
  <si>
    <t>قره سو کرمانشاه کرمانشاه مرکزی</t>
  </si>
  <si>
    <t>خزل غربی کرمانشاه کنگاور مرکزی</t>
  </si>
  <si>
    <t>قزوینه کرمانشاه کنگاور مرکزی</t>
  </si>
  <si>
    <t>چشمه کبود کرمانشاه هرسین مرکزی</t>
  </si>
  <si>
    <t>دشت روم کهگیلویه وبویراحمد بویراحمد مرکزی</t>
  </si>
  <si>
    <t>سپیدار کهگیلویه وبویراحمد بویراحمد مرکزی</t>
  </si>
  <si>
    <t>کاکان کهگیلویه وبویراحمد بویراحمد مرکزی</t>
  </si>
  <si>
    <t>بی بی حکیمه کهگیلویه وبویراحمد گچساران مرکزی</t>
  </si>
  <si>
    <t>لیشتر کهگیلویه وبویراحمد گچساران مرکزی</t>
  </si>
  <si>
    <t>بویراحمد گرمسیری کهگیلویه وبویراحمد گچساران مرکزی</t>
  </si>
  <si>
    <t>چشمه ساران گلستان آزادشهر چشمه ساران</t>
  </si>
  <si>
    <t>کتول گلستان علی آباد مرکزی</t>
  </si>
  <si>
    <t>حیران گیلان آستارا مرکزی</t>
  </si>
  <si>
    <t>خوشابر گیلان رضوانشهر مرکزی</t>
  </si>
  <si>
    <t>توتکی گیلان سیاهکل مرکزی</t>
  </si>
  <si>
    <t>خرارود گیلان سیاهکل مرکزی</t>
  </si>
  <si>
    <t>چوبر گیلان شفت احمدسرگوراب</t>
  </si>
  <si>
    <t>جیرده گیلان شفت مرکزی</t>
  </si>
  <si>
    <t>گوراب زرمیخ گیلان صومعه سرا میرزاکوچک جنگلی</t>
  </si>
  <si>
    <t>کوهستانی طالش گیلان طوالش مرکزی</t>
  </si>
  <si>
    <t>آلیان گیلان فومن سردار جنگل</t>
  </si>
  <si>
    <t>سردار جنگل گیلان فومن سردار جنگل</t>
  </si>
  <si>
    <t>لیل گیلان لاهیجان مرکزی</t>
  </si>
  <si>
    <t>جاپلق غربی لرستان ازنا جاپلق</t>
  </si>
  <si>
    <t>دره صیدی لرستان بروجرد مرکزی</t>
  </si>
  <si>
    <t>کاکاشرف لرستان خرم آباد مرکزی</t>
  </si>
  <si>
    <t>ازنا لرستان خرم آباد مرکزی</t>
  </si>
  <si>
    <t>ده پیرشمالی لرستان خرم آباد مرکزی</t>
  </si>
  <si>
    <t>رباط لرستان خرم آباد مرکزی</t>
  </si>
  <si>
    <t>کرگاه شرقی لرستان خرم آباد مرکزی</t>
  </si>
  <si>
    <t>کرگاه غربی لرستان خرم آباد مرکزی</t>
  </si>
  <si>
    <t>سیلاخور لرستان دورود سیلاخور</t>
  </si>
  <si>
    <t>بالالاریجان مازندران آمل لاریجان</t>
  </si>
  <si>
    <t>لاریجان سفلی مازندران آمل لاریجان</t>
  </si>
  <si>
    <t>چلاو مازندران آمل مرکزی</t>
  </si>
  <si>
    <t>درازکلا مازندران بابل بابل کنار</t>
  </si>
  <si>
    <t>بابل کنار مازندران بابل بابل کنار</t>
  </si>
  <si>
    <t>پنج هزاره مازندران بهشهر مرکزی</t>
  </si>
  <si>
    <t>دوهزار مازندران تنکابن خرم آباد</t>
  </si>
  <si>
    <t>سه هزار مازندران تنکابن خرم آباد</t>
  </si>
  <si>
    <t>گلیجان مازندران تنکابن مرکزی</t>
  </si>
  <si>
    <t>بیرون بشم مازندران چالوس کلاردشت</t>
  </si>
  <si>
    <t>کوهستان مازندران چالوس کلاردشت</t>
  </si>
  <si>
    <t>جنت رودبار مازندران رامسر مرکزی</t>
  </si>
  <si>
    <t>اشکور مازندران رامسر مرکزی</t>
  </si>
  <si>
    <t>پی رجه مازندران نکا مرکزی</t>
  </si>
  <si>
    <t>رودبار مرکزی تفرش مرکزی</t>
  </si>
  <si>
    <t>چهارچشمه مرکزی خمین کمره</t>
  </si>
  <si>
    <t>آشناخور مرکزی خمین مرکزی</t>
  </si>
  <si>
    <t>شاهسونکندی مرکزی ساوه مرکزی</t>
  </si>
  <si>
    <t>کریان هرمزگان میناب مرکزی</t>
  </si>
  <si>
    <t>گوربند هرمزگان میناب مرکزی</t>
  </si>
  <si>
    <t>کلیائی همدان اسدآباد آجین</t>
  </si>
  <si>
    <t>چهاردولی همدان اسدآباد مرکزی</t>
  </si>
  <si>
    <t>دیمکاران همدان بهار صالح آباد</t>
  </si>
  <si>
    <t>قلقل رود همدان تویسرکان قلقل رود</t>
  </si>
  <si>
    <t>کمال رود همدان تویسرکان قلقل رود</t>
  </si>
  <si>
    <t>ترک غربی همدان ملایر جوکار</t>
  </si>
  <si>
    <t>کمازان سفلی همدان ملایر زند</t>
  </si>
  <si>
    <t>کمازان علیا همدان ملایر زند</t>
  </si>
  <si>
    <t>کمازان وسطی همدان ملایر زند</t>
  </si>
  <si>
    <t>سامن همدان ملایر سامن</t>
  </si>
  <si>
    <t>عقدا یزد اردکان عقدا</t>
  </si>
  <si>
    <t>سبزدشت یزد بافق مرکزی</t>
  </si>
  <si>
    <t>سخوید یزد تفت نیر</t>
  </si>
  <si>
    <t>مبلغ مالیات پرداختی ماهیانه (ریال)</t>
  </si>
  <si>
    <t xml:space="preserve">   </t>
  </si>
  <si>
    <t xml:space="preserve">                           </t>
  </si>
  <si>
    <t>مبلغ ماهیانه مشمول مالیات (ریال)</t>
  </si>
  <si>
    <t>بلی</t>
  </si>
  <si>
    <t>خیر</t>
  </si>
  <si>
    <t>ایثارگر هستم (انتخاب نوع ایثارگری)</t>
  </si>
  <si>
    <t>فرزند شهید</t>
  </si>
  <si>
    <t>جانباز (با هر درصد جانبازی)</t>
  </si>
  <si>
    <t>آزاده (با هر مدت اسارت)</t>
  </si>
  <si>
    <t>رزمنده کمتر از 12 ماه حضور در جبهه</t>
  </si>
  <si>
    <t>رزمنده با بیش از 12 ماه حضور در جبهه</t>
  </si>
  <si>
    <t>معلول</t>
  </si>
  <si>
    <t>ایثارگر</t>
  </si>
  <si>
    <t>0 درصد</t>
  </si>
  <si>
    <t>ردیف</t>
  </si>
  <si>
    <t>شهرستان های کمتر توسعه یافته</t>
  </si>
  <si>
    <t>شهرستان  /  استان</t>
  </si>
  <si>
    <t>بخش  /   استان /   شهرستان</t>
  </si>
  <si>
    <t>دهستان /   استان /  شهرستان /  بخش</t>
  </si>
  <si>
    <t>بخش های کمتر توسعه یافته</t>
  </si>
  <si>
    <t>دهستان های کمتر توسعه یافته</t>
  </si>
  <si>
    <t>در مناطق کمتر توسعه یافته شاغل می باشم</t>
  </si>
  <si>
    <t>بازگشت به صفحه اصلی</t>
  </si>
  <si>
    <t xml:space="preserve">فهرست مناطق کمتر توسعه یافته کشور در امور حمایتی به تفکیک شهرستان، بخش و دهستان   </t>
  </si>
  <si>
    <t>شرح</t>
  </si>
  <si>
    <t>ماده قانونی</t>
  </si>
  <si>
    <t>مستند قانونی</t>
  </si>
  <si>
    <t>ماده 92</t>
  </si>
  <si>
    <t>ماده 2</t>
  </si>
  <si>
    <t>ماده 56</t>
  </si>
  <si>
    <t>بند (ذ) ماده 88</t>
  </si>
  <si>
    <t>ماده 5</t>
  </si>
  <si>
    <t>قانون برنامه ششم توسعه</t>
  </si>
  <si>
    <t>قانون جامع خدمات رساني به ايثارگران</t>
  </si>
  <si>
    <t>آیین نامه اجرایی ماده 25 قانون حمایت از معلولان</t>
  </si>
  <si>
    <t>قانون مالیات های مستقیم</t>
  </si>
  <si>
    <t>قانون اصلاح پاره ای از مقررات مربوط به پایه حقوق اعضاء رسمی هیأت علمی</t>
  </si>
  <si>
    <t xml:space="preserve">  پنجاه درصد (50%) حقوق، مزایا و دستمزد مالیات یکی از اولیای افراد دارای معلولیت شدید یا خیلی شدید، از پرداخت مالیات معاف است.</t>
  </si>
  <si>
    <t xml:space="preserve">  به ماده (56) قانون جامع خدمات‌رسانی به ایثارگران عبارت رزمندگان با حداقل دوازده ماه حضور در جبهه اضافه می‌گردد.</t>
  </si>
  <si>
    <t xml:space="preserve">مستندات قانونی معافیت های مالیاتی  </t>
  </si>
  <si>
    <t>مستندات قانونی</t>
  </si>
  <si>
    <t xml:space="preserve">  از درآمد مشمول مالیات حقوق اعضای هیأت علمی با رعایت معافیت‌های مقرر در قانون مالیاتهای مستقیم حداکثر ده ‌درصد (10%) به عنوان مالیات کسر خواهد شد.</t>
  </si>
  <si>
    <t xml:space="preserve">  صد در صد (100%) حقوق و فوق‌العاده شغل و سایر فوق‌العاده‌ها اعم از مستمر و غیر مستمر شاهد، جانبازان و آزادگان از پرداخت مالیات معاف می‌باشند.</t>
  </si>
  <si>
    <t xml:space="preserve">  پنجاه‌ درصد (50%) مالیات حقوق کارکنان شاغل در مناطق کمتر توسعه یافته طبق فهرست سازمان مدیریت و برنامه‌ریزی کشور (سابق) بخشوده می‌شود.</t>
  </si>
  <si>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t>
    </r>
  </si>
  <si>
    <t>لایحه بودجه سال 1401 کل کشور</t>
  </si>
  <si>
    <t>ماده 18</t>
  </si>
  <si>
    <t>قانون حمایت از خانواده و جوانی جمعیت</t>
  </si>
  <si>
    <t>میزان معافیت مالیاتی اشخاص حقیقی موضوع ماده (۸۴) قانون مالیات‌های مستقیم اصلاحی مصوب 1394/04/31  به ازای فرزند سوم و بیشتر، که بعد از تصویب این قانون متولد شود و به ازای هر فرزند مشمول پانزده درصد (۱۵%) تخفیف مشروط به تصویب آن در بودجه سنواتی می‌گردد. این تخفیف حداکثر سه بار قابل استفاده است.</t>
  </si>
  <si>
    <t>مالیات شغل دوم</t>
  </si>
  <si>
    <t>معلول 2</t>
  </si>
  <si>
    <t>ایثارگر 2</t>
  </si>
  <si>
    <t>-</t>
  </si>
  <si>
    <t>مدرس دوره های آموزش ضمن خدمت</t>
  </si>
  <si>
    <t>جدول محاسبه مالیات بر درآمد سال  1401</t>
  </si>
  <si>
    <t>کلاب هاوس ClubHouse</t>
  </si>
  <si>
    <t>5.6 تا 15</t>
  </si>
  <si>
    <t>15 تا 25</t>
  </si>
  <si>
    <t>25 تا 35</t>
  </si>
  <si>
    <t>35 به بالا</t>
  </si>
  <si>
    <t>مازاد معافیت مالیاتی تا 150 میلیون ریال</t>
  </si>
  <si>
    <t>150 میلیون ریال تا 250 میلیون ریال</t>
  </si>
  <si>
    <t>250 میلیون ریال تا 350 میلیون ریال</t>
  </si>
  <si>
    <t>بیش از 350 میلیون ریال</t>
  </si>
  <si>
    <t>30 درصد</t>
  </si>
  <si>
    <t xml:space="preserve">نسخه 2 </t>
  </si>
  <si>
    <r>
      <rPr>
        <b/>
        <sz val="16"/>
        <color theme="8" tint="-0.499984740745262"/>
        <rFont val="B Roya"/>
        <charset val="178"/>
      </rPr>
      <t>محاسبه مالیات بر درآمد حقوق کارکنان دولتی و غیردولتی در سال 1401</t>
    </r>
    <r>
      <rPr>
        <b/>
        <sz val="14"/>
        <color theme="4" tint="-0.499984740745262"/>
        <rFont val="B Roya"/>
        <charset val="178"/>
      </rPr>
      <t xml:space="preserve">
با استناد جزء 5 بند «الف» تبصره (12) قانون بودجه سال  1401 کل کشور</t>
    </r>
  </si>
  <si>
    <t>مبلغ ماهیانه حقوق مشمول مالیات (ریال)</t>
  </si>
  <si>
    <t>درآمد ماهیانه مشمول مالیات از شغل دوم (ریال)</t>
  </si>
  <si>
    <t>جزء 5 بند «الف» تبصره 12 قانون بودجه سال 1401</t>
  </si>
  <si>
    <t xml:space="preserve">5 -سقف معافيت مالياتي سالانه موضوع ماده 84 قانون مالياتهاي مستقيم اصلاحي 1394/04/31 در سال 1401 مبلغ ششصد و هفتاد و دو ميليون ريال تعيين مي شود.
نرخ ماليات بر درآمد حقوق كاركنان دولتي و غيردولتي اعم ازمجموع مندرج دراحكام كارگزيني شامل حق شغل، حق شاغل، فوق العاده مديريت و فوق العاده مستمر و غير مستمر و ساير پرداختيها و كارانه به استثناي عيدي پايان سال به شرح زير مي باشد:
1-5 -نسبت به مازاد ششصد و هفتاد و دو ميليون ريال تا يك ميليارد و هشتصد ریال، ده درصد
2-5 -نسبت به مازاد يك ميليارد و هشتصد ميليون ريال تا سه ميليارد ریال، پانزده درصد
3-5 -نسبت به مازاد سه ميليارد ريال تا چهار ميليارد و دويست ميليون ریال، بيست درصد
4-5 -نسبت به مازاد چهارميليارد و دويست ميليون ريال به بالا، سي درصد
</t>
  </si>
  <si>
    <t>۱401/01/09</t>
  </si>
  <si>
    <t>دانلود نسخه تنظیم شده بر اساس لایحه بودجه</t>
  </si>
  <si>
    <t>تعداد فرزند سوم و بیشتری که از آبان 1400 دنیا آورده ام</t>
  </si>
  <si>
    <t>ضمن تبریک فرا رسیدن سال جدید و ورود به قرن 15 هجری شمسی و با آرزوی سلامتی و طول عمر برای تمامی هم میهنان عزیز؛
 فایل اکسل محاسبه مالیات حقوق 1401  را  به تمامی علاقمندان حوزه های اداری و مالی تقدیم می کنم.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</si>
</sst>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42">
    <font>
      <sz val="11"/>
      <color theme="1"/>
      <name val="Calibri"/>
      <family val="2"/>
      <scheme val="minor"/>
    </font>
    <font>
      <b/>
      <sz val="11"/>
      <color theme="1"/>
      <name val="B Roya"/>
      <charset val="178"/>
    </font>
    <font>
      <sz val="14"/>
      <color theme="1"/>
      <name val="B Nazanin"/>
      <charset val="178"/>
    </font>
    <font>
      <b/>
      <sz val="12"/>
      <color theme="1"/>
      <name val="B Roya"/>
      <charset val="178"/>
    </font>
    <font>
      <b/>
      <sz val="11"/>
      <color theme="1"/>
      <name val="B Nazanin"/>
      <charset val="178"/>
    </font>
    <font>
      <b/>
      <sz val="11"/>
      <color theme="1"/>
      <name val="Calibri"/>
      <family val="2"/>
      <scheme val="minor"/>
    </font>
    <font>
      <u/>
      <sz val="11"/>
      <color theme="10"/>
      <name val="Calibri"/>
      <family val="2"/>
      <scheme val="minor"/>
    </font>
    <font>
      <b/>
      <sz val="14"/>
      <color rgb="FFFFFF00"/>
      <name val="B Roya"/>
      <charset val="178"/>
    </font>
    <font>
      <b/>
      <sz val="16"/>
      <color rgb="FF000000"/>
      <name val="B Nazanin"/>
      <charset val="178"/>
    </font>
    <font>
      <sz val="16"/>
      <color rgb="FF000000"/>
      <name val="B Nazanin"/>
      <charset val="178"/>
    </font>
    <font>
      <sz val="12"/>
      <color rgb="FF444444"/>
      <name val="Mitra"/>
    </font>
    <font>
      <b/>
      <sz val="14"/>
      <color theme="4" tint="-0.499984740745262"/>
      <name val="B Roya"/>
      <charset val="178"/>
    </font>
    <font>
      <b/>
      <sz val="16"/>
      <color theme="8" tint="-0.499984740745262"/>
      <name val="B Roya"/>
      <charset val="178"/>
    </font>
    <font>
      <b/>
      <sz val="14"/>
      <name val="B Roya"/>
      <charset val="178"/>
    </font>
    <font>
      <b/>
      <sz val="12"/>
      <name val="B Roya"/>
      <charset val="178"/>
    </font>
    <font>
      <b/>
      <sz val="14"/>
      <color theme="1"/>
      <name val="B Roya"/>
      <charset val="178"/>
    </font>
    <font>
      <b/>
      <sz val="14"/>
      <color theme="1"/>
      <name val="B Nazanin"/>
      <charset val="178"/>
    </font>
    <font>
      <b/>
      <sz val="14"/>
      <color theme="8" tint="-0.499984740745262"/>
      <name val="B Mitra"/>
      <charset val="178"/>
    </font>
    <font>
      <b/>
      <sz val="16"/>
      <color theme="1"/>
      <name val="B Roya"/>
      <charset val="178"/>
    </font>
    <font>
      <b/>
      <sz val="11"/>
      <color theme="8" tint="-0.499984740745262"/>
      <name val="B Mitra"/>
      <charset val="178"/>
    </font>
    <font>
      <sz val="11"/>
      <color theme="1"/>
      <name val="Calibri"/>
      <family val="2"/>
      <scheme val="minor"/>
    </font>
    <font>
      <b/>
      <sz val="12"/>
      <color rgb="FFFF0000"/>
      <name val="B Roya"/>
      <charset val="178"/>
    </font>
    <font>
      <b/>
      <sz val="16"/>
      <color theme="0"/>
      <name val="B Roya"/>
      <charset val="178"/>
    </font>
    <font>
      <b/>
      <sz val="12"/>
      <color theme="1"/>
      <name val="B Nazanin"/>
      <charset val="178"/>
    </font>
    <font>
      <b/>
      <sz val="14"/>
      <color theme="1"/>
      <name val="Calibri"/>
      <family val="2"/>
      <scheme val="minor"/>
    </font>
    <font>
      <b/>
      <sz val="16"/>
      <name val="B Mitra"/>
      <charset val="178"/>
    </font>
    <font>
      <sz val="11"/>
      <color theme="10"/>
      <name val="Calibri"/>
      <family val="2"/>
      <scheme val="minor"/>
    </font>
    <font>
      <b/>
      <sz val="14"/>
      <color rgb="FFC00000"/>
      <name val="B Roya"/>
      <charset val="178"/>
    </font>
    <font>
      <b/>
      <sz val="11"/>
      <name val="B Mitra"/>
      <charset val="178"/>
    </font>
    <font>
      <b/>
      <sz val="12"/>
      <name val="B Nazanin"/>
      <charset val="178"/>
    </font>
    <font>
      <sz val="11"/>
      <color theme="0"/>
      <name val="Calibri"/>
      <family val="2"/>
      <scheme val="minor"/>
    </font>
    <font>
      <sz val="14"/>
      <color theme="0"/>
      <name val="B Nazanin"/>
      <charset val="178"/>
    </font>
    <font>
      <sz val="11"/>
      <color theme="1"/>
      <name val="B Nazanin"/>
      <charset val="178"/>
    </font>
    <font>
      <b/>
      <sz val="12"/>
      <color rgb="FF343434"/>
      <name val="B Nazanin"/>
      <charset val="178"/>
    </font>
    <font>
      <sz val="12"/>
      <color rgb="FF343434"/>
      <name val="B Nazanin"/>
      <charset val="178"/>
    </font>
    <font>
      <b/>
      <u/>
      <sz val="12"/>
      <color rgb="FF343434"/>
      <name val="B Nazanin"/>
      <charset val="178"/>
    </font>
    <font>
      <b/>
      <sz val="14"/>
      <color rgb="FF343434"/>
      <name val="B Nazanin"/>
      <charset val="178"/>
    </font>
    <font>
      <b/>
      <sz val="13"/>
      <color theme="4" tint="-0.499984740745262"/>
      <name val="B Roya"/>
      <charset val="178"/>
    </font>
    <font>
      <b/>
      <sz val="13"/>
      <name val="B Roya"/>
      <charset val="178"/>
    </font>
    <font>
      <b/>
      <sz val="16"/>
      <color theme="1"/>
      <name val="B Mitra"/>
      <charset val="178"/>
    </font>
    <font>
      <b/>
      <sz val="14"/>
      <color theme="1"/>
      <name val="B Mitra"/>
      <charset val="178"/>
    </font>
    <font>
      <b/>
      <sz val="24"/>
      <color theme="1"/>
      <name val="IranNastaliq"/>
      <family val="1"/>
    </font>
  </fonts>
  <fills count="26">
    <fill>
      <patternFill patternType="none"/>
    </fill>
    <fill>
      <patternFill patternType="gray125"/>
    </fill>
    <fill>
      <patternFill patternType="solid">
        <fgColor rgb="FFD7C1D5"/>
        <bgColor theme="4" tint="0.79998168889431442"/>
      </patternFill>
    </fill>
    <fill>
      <patternFill patternType="solid">
        <fgColor rgb="FFFFFF00"/>
        <bgColor indexed="64"/>
      </patternFill>
    </fill>
    <fill>
      <patternFill patternType="solid">
        <fgColor rgb="FFD7C1D5"/>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B24EB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6" tint="0.79998168889431442"/>
        <bgColor theme="4" tint="0.79998168889431442"/>
      </patternFill>
    </fill>
    <fill>
      <patternFill patternType="solid">
        <fgColor theme="8" tint="0.59999389629810485"/>
        <bgColor theme="4" tint="0.79998168889431442"/>
      </patternFill>
    </fill>
    <fill>
      <patternFill patternType="solid">
        <fgColor theme="8" tint="0.79998168889431442"/>
        <bgColor theme="4" tint="0.79998168889431442"/>
      </patternFill>
    </fill>
    <fill>
      <patternFill patternType="solid">
        <fgColor theme="0" tint="-0.499984740745262"/>
        <bgColor indexed="64"/>
      </patternFill>
    </fill>
    <fill>
      <patternFill patternType="solid">
        <fgColor theme="7" tint="0.39997558519241921"/>
        <bgColor indexed="64"/>
      </patternFill>
    </fill>
    <fill>
      <patternFill patternType="solid">
        <fgColor theme="7" tint="0.79998168889431442"/>
        <bgColor theme="4" tint="0.79998168889431442"/>
      </patternFill>
    </fill>
    <fill>
      <patternFill patternType="solid">
        <fgColor theme="9" tint="0.39997558519241921"/>
        <bgColor indexed="64"/>
      </patternFill>
    </fill>
    <fill>
      <patternFill patternType="solid">
        <fgColor theme="9" tint="0.79998168889431442"/>
        <bgColor theme="4" tint="0.7999816888943144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5" tint="0.79998168889431442"/>
        <bgColor theme="4" tint="0.79998168889431442"/>
      </patternFill>
    </fill>
  </fills>
  <borders count="63">
    <border>
      <left/>
      <right/>
      <top/>
      <bottom/>
      <diagonal/>
    </border>
    <border>
      <left style="medium">
        <color indexed="64"/>
      </left>
      <right style="thin">
        <color rgb="FFFFFF00"/>
      </right>
      <top style="medium">
        <color rgb="FFFFFF00"/>
      </top>
      <bottom style="thin">
        <color rgb="FFFFFF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FFFF00"/>
      </right>
      <top style="thin">
        <color rgb="FFFFFF00"/>
      </top>
      <bottom style="thin">
        <color rgb="FFFFFF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FFFF00"/>
      </right>
      <top style="thin">
        <color rgb="FFFFFF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FF00"/>
      </left>
      <right style="medium">
        <color theme="8" tint="-0.249977111117893"/>
      </right>
      <top/>
      <bottom style="medium">
        <color theme="8" tint="-0.249977111117893"/>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rgb="FFFFFF00"/>
      </right>
      <top style="medium">
        <color rgb="FFFFFF00"/>
      </top>
      <bottom style="thin">
        <color rgb="FFFFFF00"/>
      </bottom>
      <diagonal/>
    </border>
    <border>
      <left/>
      <right style="thin">
        <color rgb="FFFFFF00"/>
      </right>
      <top style="thin">
        <color rgb="FFFFFF00"/>
      </top>
      <bottom style="thin">
        <color rgb="FFFFFF00"/>
      </bottom>
      <diagonal/>
    </border>
    <border>
      <left/>
      <right/>
      <top style="thin">
        <color indexed="64"/>
      </top>
      <bottom style="thin">
        <color indexed="64"/>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indexed="64"/>
      </right>
      <top style="thin">
        <color theme="4" tint="-0.499984740745262"/>
      </top>
      <bottom/>
      <diagonal/>
    </border>
    <border>
      <left style="medium">
        <color indexed="64"/>
      </left>
      <right style="thin">
        <color theme="4" tint="-0.499984740745262"/>
      </right>
      <top style="double">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thin">
        <color theme="4" tint="-0.499984740745262"/>
      </bottom>
      <diagonal/>
    </border>
    <border>
      <left style="thin">
        <color theme="4" tint="-0.499984740745262"/>
      </left>
      <right style="medium">
        <color indexed="64"/>
      </right>
      <top style="double">
        <color theme="4" tint="-0.499984740745262"/>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medium">
        <color indexed="64"/>
      </bottom>
      <diagonal/>
    </border>
    <border>
      <left style="thin">
        <color theme="4" tint="-0.499984740745262"/>
      </left>
      <right style="medium">
        <color indexed="64"/>
      </right>
      <top style="double">
        <color theme="4" tint="-0.499984740745262"/>
      </top>
      <bottom style="medium">
        <color indexed="64"/>
      </bottom>
      <diagonal/>
    </border>
    <border>
      <left/>
      <right/>
      <top style="medium">
        <color indexed="64"/>
      </top>
      <bottom/>
      <diagonal/>
    </border>
    <border>
      <left/>
      <right style="thin">
        <color theme="4" tint="-0.499984740745262"/>
      </right>
      <top style="medium">
        <color indexed="64"/>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double">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double">
        <color theme="4" tint="-0.499984740745262"/>
      </top>
      <bottom style="medium">
        <color indexed="64"/>
      </bottom>
      <diagonal/>
    </border>
    <border>
      <left style="medium">
        <color indexed="64"/>
      </left>
      <right/>
      <top style="double">
        <color theme="4" tint="-0.499984740745262"/>
      </top>
      <bottom style="medium">
        <color indexed="64"/>
      </bottom>
      <diagonal/>
    </border>
    <border>
      <left style="thin">
        <color theme="4" tint="-0.499984740745262"/>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double">
        <color theme="4" tint="-0.499984740745262"/>
      </bottom>
      <diagonal/>
    </border>
    <border>
      <left/>
      <right style="thin">
        <color theme="4" tint="-0.499984740745262"/>
      </right>
      <top style="thin">
        <color theme="4" tint="-0.499984740745262"/>
      </top>
      <bottom style="double">
        <color theme="4" tint="-0.499984740745262"/>
      </bottom>
      <diagonal/>
    </border>
    <border>
      <left style="thin">
        <color theme="4" tint="-0.499984740745262"/>
      </left>
      <right/>
      <top style="double">
        <color theme="4" tint="-0.499984740745262"/>
      </top>
      <bottom style="medium">
        <color indexed="64"/>
      </bottom>
      <diagonal/>
    </border>
    <border>
      <left style="thin">
        <color theme="4" tint="-0.499984740745262"/>
      </left>
      <right/>
      <top style="double">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rgb="FF002060"/>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20">
    <xf numFmtId="0" fontId="0" fillId="0" borderId="0" xfId="0"/>
    <xf numFmtId="3" fontId="1" fillId="2" borderId="1" xfId="0" applyNumberFormat="1" applyFont="1" applyFill="1" applyBorder="1" applyAlignment="1" applyProtection="1">
      <alignment horizontal="center" vertical="center" shrinkToFit="1" readingOrder="2"/>
      <protection hidden="1"/>
    </xf>
    <xf numFmtId="164" fontId="2" fillId="3" borderId="2" xfId="0" applyNumberFormat="1" applyFont="1" applyFill="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9" fontId="0" fillId="0" borderId="0" xfId="0" applyNumberFormat="1" applyAlignment="1" applyProtection="1">
      <alignment horizontal="center" vertical="center"/>
      <protection hidden="1"/>
    </xf>
    <xf numFmtId="3" fontId="0" fillId="0" borderId="0" xfId="0" applyNumberFormat="1" applyAlignment="1" applyProtection="1">
      <alignment horizontal="center" vertical="center"/>
      <protection hidden="1"/>
    </xf>
    <xf numFmtId="0" fontId="0" fillId="0" borderId="0" xfId="0" applyProtection="1">
      <protection hidden="1"/>
    </xf>
    <xf numFmtId="3" fontId="1" fillId="4" borderId="4" xfId="0" applyNumberFormat="1" applyFont="1" applyFill="1" applyBorder="1" applyAlignment="1" applyProtection="1">
      <alignment horizontal="center" vertical="center" shrinkToFit="1" readingOrder="2"/>
      <protection hidden="1"/>
    </xf>
    <xf numFmtId="164" fontId="2" fillId="3" borderId="5" xfId="0" applyNumberFormat="1" applyFont="1" applyFill="1" applyBorder="1" applyAlignment="1" applyProtection="1">
      <alignment horizontal="center"/>
      <protection hidden="1"/>
    </xf>
    <xf numFmtId="3" fontId="2" fillId="3" borderId="5" xfId="0" applyNumberFormat="1" applyFont="1" applyFill="1" applyBorder="1" applyAlignment="1" applyProtection="1">
      <alignment horizontal="center"/>
      <protection hidden="1"/>
    </xf>
    <xf numFmtId="3" fontId="2" fillId="3" borderId="6" xfId="0" applyNumberFormat="1" applyFont="1" applyFill="1" applyBorder="1" applyAlignment="1" applyProtection="1">
      <alignment horizontal="center"/>
      <protection hidden="1"/>
    </xf>
    <xf numFmtId="3" fontId="1" fillId="2" borderId="4" xfId="0" applyNumberFormat="1" applyFont="1" applyFill="1" applyBorder="1" applyAlignment="1" applyProtection="1">
      <alignment horizontal="center" vertical="center" shrinkToFit="1" readingOrder="2"/>
      <protection hidden="1"/>
    </xf>
    <xf numFmtId="3" fontId="1" fillId="4" borderId="0" xfId="0" applyNumberFormat="1" applyFont="1" applyFill="1" applyBorder="1" applyAlignment="1" applyProtection="1">
      <alignment horizontal="center" vertical="center" shrinkToFit="1" readingOrder="2"/>
      <protection hidden="1"/>
    </xf>
    <xf numFmtId="3" fontId="1" fillId="2" borderId="0" xfId="0" applyNumberFormat="1" applyFont="1" applyFill="1" applyAlignment="1" applyProtection="1">
      <alignment horizontal="center" vertical="center" shrinkToFit="1" readingOrder="2"/>
      <protection hidden="1"/>
    </xf>
    <xf numFmtId="164" fontId="2" fillId="0" borderId="7" xfId="0" applyNumberFormat="1" applyFont="1" applyBorder="1" applyAlignment="1" applyProtection="1">
      <alignment horizontal="center"/>
      <protection hidden="1"/>
    </xf>
    <xf numFmtId="3" fontId="2" fillId="0" borderId="7" xfId="0" applyNumberFormat="1" applyFont="1" applyBorder="1" applyAlignment="1" applyProtection="1">
      <alignment horizontal="center"/>
      <protection hidden="1"/>
    </xf>
    <xf numFmtId="3" fontId="2" fillId="0" borderId="8" xfId="0" applyNumberFormat="1" applyFont="1" applyBorder="1" applyAlignment="1" applyProtection="1">
      <alignment horizontal="center"/>
      <protection hidden="1"/>
    </xf>
    <xf numFmtId="164" fontId="0" fillId="0" borderId="0" xfId="0" applyNumberFormat="1" applyAlignment="1" applyProtection="1">
      <alignment horizontal="center" vertical="center"/>
      <protection hidden="1"/>
    </xf>
    <xf numFmtId="2" fontId="3" fillId="5" borderId="5" xfId="0" applyNumberFormat="1" applyFont="1" applyFill="1" applyBorder="1" applyAlignment="1" applyProtection="1">
      <alignment horizontal="center" vertical="center" readingOrder="2"/>
      <protection hidden="1"/>
    </xf>
    <xf numFmtId="2" fontId="3" fillId="6" borderId="5" xfId="0" applyNumberFormat="1" applyFont="1" applyFill="1" applyBorder="1" applyAlignment="1" applyProtection="1">
      <alignment horizontal="center" vertical="center" readingOrder="2"/>
      <protection hidden="1"/>
    </xf>
    <xf numFmtId="4" fontId="0" fillId="0" borderId="0" xfId="0" applyNumberFormat="1" applyProtection="1">
      <protection hidden="1"/>
    </xf>
    <xf numFmtId="2" fontId="3" fillId="5" borderId="9" xfId="0" applyNumberFormat="1" applyFont="1" applyFill="1" applyBorder="1" applyAlignment="1" applyProtection="1">
      <alignment horizontal="center" vertical="center" readingOrder="2"/>
      <protection hidden="1"/>
    </xf>
    <xf numFmtId="4" fontId="2" fillId="0" borderId="2" xfId="0" applyNumberFormat="1" applyFont="1" applyBorder="1" applyAlignment="1" applyProtection="1">
      <alignment horizontal="center"/>
      <protection hidden="1"/>
    </xf>
    <xf numFmtId="4" fontId="2" fillId="0" borderId="3" xfId="0" applyNumberFormat="1" applyFont="1" applyBorder="1" applyAlignment="1" applyProtection="1">
      <alignment horizontal="center"/>
      <protection hidden="1"/>
    </xf>
    <xf numFmtId="4" fontId="2" fillId="0" borderId="5" xfId="0" applyNumberFormat="1" applyFont="1" applyBorder="1" applyAlignment="1" applyProtection="1">
      <alignment horizontal="center"/>
      <protection hidden="1"/>
    </xf>
    <xf numFmtId="4" fontId="2" fillId="0" borderId="6" xfId="0" applyNumberFormat="1" applyFont="1" applyBorder="1" applyAlignment="1" applyProtection="1">
      <alignment horizontal="center"/>
      <protection hidden="1"/>
    </xf>
    <xf numFmtId="3" fontId="1" fillId="2" borderId="10" xfId="0" applyNumberFormat="1" applyFont="1" applyFill="1" applyBorder="1" applyAlignment="1" applyProtection="1">
      <alignment horizontal="center" vertical="center" shrinkToFit="1" readingOrder="2"/>
      <protection hidden="1"/>
    </xf>
    <xf numFmtId="4" fontId="2" fillId="0" borderId="7" xfId="0" applyNumberFormat="1" applyFont="1" applyBorder="1" applyAlignment="1" applyProtection="1">
      <alignment horizontal="center"/>
      <protection hidden="1"/>
    </xf>
    <xf numFmtId="4" fontId="2" fillId="0" borderId="0" xfId="0" applyNumberFormat="1" applyFont="1" applyAlignment="1" applyProtection="1">
      <alignment horizontal="center"/>
      <protection hidden="1"/>
    </xf>
    <xf numFmtId="3" fontId="4" fillId="5" borderId="11" xfId="0" applyNumberFormat="1" applyFont="1" applyFill="1" applyBorder="1" applyAlignment="1" applyProtection="1">
      <alignment horizontal="right" vertical="center"/>
      <protection hidden="1"/>
    </xf>
    <xf numFmtId="164" fontId="2" fillId="0" borderId="2" xfId="0" applyNumberFormat="1" applyFont="1" applyBorder="1" applyAlignment="1" applyProtection="1">
      <alignment horizontal="center"/>
      <protection hidden="1"/>
    </xf>
    <xf numFmtId="3" fontId="4" fillId="6" borderId="12" xfId="0" applyNumberFormat="1" applyFont="1" applyFill="1" applyBorder="1" applyAlignment="1" applyProtection="1">
      <alignment horizontal="right" vertical="center"/>
      <protection hidden="1"/>
    </xf>
    <xf numFmtId="164" fontId="2" fillId="0" borderId="5" xfId="0" applyNumberFormat="1"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3" fontId="4" fillId="5" borderId="12" xfId="0" applyNumberFormat="1" applyFont="1" applyFill="1" applyBorder="1" applyAlignment="1" applyProtection="1">
      <alignment horizontal="right" vertical="center"/>
      <protection hidden="1"/>
    </xf>
    <xf numFmtId="3" fontId="4" fillId="5" borderId="13" xfId="0" applyNumberFormat="1" applyFont="1" applyFill="1" applyBorder="1" applyAlignment="1" applyProtection="1">
      <alignment horizontal="right" vertical="center"/>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5" fillId="0" borderId="0" xfId="0" applyFont="1" applyProtection="1">
      <protection hidden="1"/>
    </xf>
    <xf numFmtId="0" fontId="5" fillId="0" borderId="0" xfId="0" applyFont="1" applyAlignment="1" applyProtection="1">
      <alignment horizontal="center" vertical="center"/>
      <protection hidden="1"/>
    </xf>
    <xf numFmtId="0" fontId="0" fillId="0" borderId="0" xfId="0" applyAlignment="1" applyProtection="1">
      <alignment shrinkToFit="1"/>
      <protection hidden="1"/>
    </xf>
    <xf numFmtId="1" fontId="3" fillId="4" borderId="14" xfId="0" applyNumberFormat="1" applyFont="1" applyFill="1" applyBorder="1" applyAlignment="1" applyProtection="1">
      <alignment horizontal="center" vertical="center" shrinkToFit="1" readingOrder="2"/>
      <protection hidden="1"/>
    </xf>
    <xf numFmtId="3" fontId="6" fillId="0" borderId="5" xfId="1" applyNumberFormat="1" applyBorder="1" applyAlignment="1" applyProtection="1">
      <alignment horizontal="center" vertical="center" shrinkToFit="1"/>
      <protection hidden="1"/>
    </xf>
    <xf numFmtId="0" fontId="0" fillId="0" borderId="5" xfId="0"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3" fontId="5" fillId="0" borderId="5" xfId="0" applyNumberFormat="1" applyFont="1" applyBorder="1" applyAlignment="1" applyProtection="1">
      <alignment horizontal="center" vertical="center"/>
      <protection hidden="1"/>
    </xf>
    <xf numFmtId="3" fontId="3" fillId="4" borderId="14" xfId="0" applyNumberFormat="1" applyFont="1" applyFill="1" applyBorder="1" applyAlignment="1" applyProtection="1">
      <alignment horizontal="center" vertical="center" shrinkToFit="1" readingOrder="2"/>
      <protection hidden="1"/>
    </xf>
    <xf numFmtId="3" fontId="7" fillId="7" borderId="15" xfId="0" applyNumberFormat="1" applyFont="1" applyFill="1" applyBorder="1" applyAlignment="1" applyProtection="1">
      <alignment horizontal="center" vertical="center" shrinkToFit="1" readingOrder="2"/>
      <protection hidden="1"/>
    </xf>
    <xf numFmtId="3" fontId="0" fillId="0" borderId="5" xfId="0" applyNumberFormat="1" applyBorder="1" applyAlignment="1" applyProtection="1">
      <alignment horizontal="center" vertical="center"/>
      <protection hidden="1"/>
    </xf>
    <xf numFmtId="4" fontId="7" fillId="7" borderId="15" xfId="0" applyNumberFormat="1" applyFont="1" applyFill="1" applyBorder="1" applyAlignment="1" applyProtection="1">
      <alignment horizontal="center" vertical="center" shrinkToFit="1" readingOrder="2"/>
      <protection hidden="1"/>
    </xf>
    <xf numFmtId="0" fontId="10" fillId="0" borderId="0" xfId="0" applyFont="1"/>
    <xf numFmtId="3" fontId="2" fillId="0" borderId="5" xfId="0" applyNumberFormat="1"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9" fontId="0" fillId="0" borderId="5" xfId="0" applyNumberFormat="1" applyBorder="1" applyAlignment="1" applyProtection="1">
      <alignment horizontal="center" vertical="center"/>
      <protection hidden="1"/>
    </xf>
    <xf numFmtId="3" fontId="1" fillId="2" borderId="19" xfId="0" applyNumberFormat="1" applyFont="1" applyFill="1" applyBorder="1" applyAlignment="1" applyProtection="1">
      <alignment horizontal="center" vertical="center" shrinkToFit="1" readingOrder="2"/>
      <protection hidden="1"/>
    </xf>
    <xf numFmtId="3" fontId="1" fillId="4" borderId="20" xfId="0" applyNumberFormat="1" applyFont="1" applyFill="1" applyBorder="1" applyAlignment="1" applyProtection="1">
      <alignment horizontal="center" vertical="center" shrinkToFit="1" readingOrder="2"/>
      <protection hidden="1"/>
    </xf>
    <xf numFmtId="3" fontId="1" fillId="2" borderId="20" xfId="0" applyNumberFormat="1" applyFont="1" applyFill="1" applyBorder="1" applyAlignment="1" applyProtection="1">
      <alignment horizontal="center" vertical="center" shrinkToFit="1" readingOrder="2"/>
      <protection hidden="1"/>
    </xf>
    <xf numFmtId="0" fontId="0" fillId="8" borderId="0" xfId="0" applyFill="1" applyProtection="1">
      <protection hidden="1"/>
    </xf>
    <xf numFmtId="0" fontId="0" fillId="0" borderId="0" xfId="0" applyAlignment="1" applyProtection="1">
      <alignment horizontal="center" vertical="center" shrinkToFit="1"/>
      <protection hidden="1"/>
    </xf>
    <xf numFmtId="0" fontId="23" fillId="8" borderId="0" xfId="0" applyFont="1" applyFill="1" applyAlignment="1" applyProtection="1">
      <alignment shrinkToFit="1"/>
      <protection hidden="1"/>
    </xf>
    <xf numFmtId="0" fontId="0" fillId="8" borderId="0" xfId="0" applyFill="1" applyAlignment="1" applyProtection="1">
      <alignment shrinkToFit="1"/>
      <protection hidden="1"/>
    </xf>
    <xf numFmtId="0" fontId="24" fillId="8" borderId="0" xfId="0" applyFont="1" applyFill="1" applyAlignment="1" applyProtection="1">
      <alignment shrinkToFit="1"/>
      <protection hidden="1"/>
    </xf>
    <xf numFmtId="3" fontId="7" fillId="8" borderId="0" xfId="0" applyNumberFormat="1" applyFont="1" applyFill="1" applyAlignment="1" applyProtection="1">
      <alignment vertical="center" shrinkToFit="1" readingOrder="2"/>
      <protection hidden="1"/>
    </xf>
    <xf numFmtId="3" fontId="3" fillId="8" borderId="0" xfId="0" applyNumberFormat="1" applyFont="1" applyFill="1" applyAlignment="1" applyProtection="1">
      <alignment horizontal="center" vertical="center" shrinkToFit="1" readingOrder="2"/>
      <protection hidden="1"/>
    </xf>
    <xf numFmtId="0" fontId="20" fillId="8" borderId="0" xfId="0" applyFont="1" applyFill="1" applyAlignment="1" applyProtection="1">
      <alignment horizontal="center" shrinkToFit="1"/>
      <protection hidden="1"/>
    </xf>
    <xf numFmtId="0" fontId="26" fillId="8" borderId="0" xfId="1" applyFont="1" applyFill="1" applyBorder="1" applyAlignment="1" applyProtection="1">
      <alignment horizontal="center" vertical="top" shrinkToFit="1"/>
      <protection hidden="1"/>
    </xf>
    <xf numFmtId="0" fontId="26" fillId="8" borderId="0" xfId="1" applyFont="1" applyFill="1" applyAlignment="1" applyProtection="1">
      <alignment horizontal="center" vertical="top" shrinkToFit="1"/>
      <protection hidden="1"/>
    </xf>
    <xf numFmtId="0" fontId="0" fillId="8" borderId="0" xfId="0" applyFill="1" applyBorder="1" applyProtection="1">
      <protection hidden="1"/>
    </xf>
    <xf numFmtId="0" fontId="6" fillId="8" borderId="0" xfId="1" applyFill="1" applyProtection="1">
      <protection hidden="1"/>
    </xf>
    <xf numFmtId="3" fontId="3" fillId="0" borderId="32" xfId="0" applyNumberFormat="1" applyFont="1" applyFill="1" applyBorder="1" applyAlignment="1" applyProtection="1">
      <alignment horizontal="center" vertical="center" shrinkToFit="1" readingOrder="2"/>
      <protection hidden="1"/>
    </xf>
    <xf numFmtId="3" fontId="3" fillId="0" borderId="33" xfId="0" applyNumberFormat="1" applyFont="1" applyFill="1" applyBorder="1" applyAlignment="1" applyProtection="1">
      <alignment horizontal="center" vertical="center" shrinkToFit="1" readingOrder="2"/>
      <protection hidden="1"/>
    </xf>
    <xf numFmtId="3" fontId="3" fillId="0" borderId="34" xfId="0" applyNumberFormat="1" applyFont="1" applyFill="1" applyBorder="1" applyAlignment="1" applyProtection="1">
      <alignment horizontal="center" vertical="center" shrinkToFit="1" readingOrder="2"/>
      <protection hidden="1"/>
    </xf>
    <xf numFmtId="3" fontId="3" fillId="0" borderId="27" xfId="0" applyNumberFormat="1" applyFont="1" applyFill="1" applyBorder="1" applyAlignment="1" applyProtection="1">
      <alignment horizontal="center" vertical="center" shrinkToFit="1" readingOrder="2"/>
      <protection hidden="1"/>
    </xf>
    <xf numFmtId="3" fontId="3" fillId="0" borderId="28" xfId="0" applyNumberFormat="1" applyFont="1" applyFill="1" applyBorder="1" applyAlignment="1" applyProtection="1">
      <alignment horizontal="center" vertical="center" shrinkToFit="1" readingOrder="2"/>
      <protection hidden="1"/>
    </xf>
    <xf numFmtId="1" fontId="3" fillId="0" borderId="26" xfId="0" applyNumberFormat="1" applyFont="1" applyFill="1" applyBorder="1" applyAlignment="1" applyProtection="1">
      <alignment horizontal="center" vertical="center" shrinkToFit="1" readingOrder="2"/>
      <protection hidden="1"/>
    </xf>
    <xf numFmtId="0" fontId="20" fillId="8" borderId="0" xfId="0" applyFont="1" applyFill="1" applyBorder="1" applyAlignment="1" applyProtection="1">
      <alignment horizontal="center" shrinkToFit="1"/>
      <protection hidden="1"/>
    </xf>
    <xf numFmtId="0" fontId="28" fillId="8" borderId="0" xfId="1" applyFont="1" applyFill="1" applyBorder="1" applyAlignment="1" applyProtection="1">
      <alignment horizontal="center" vertical="center" wrapText="1" shrinkToFit="1"/>
      <protection hidden="1"/>
    </xf>
    <xf numFmtId="0" fontId="23" fillId="8" borderId="0" xfId="0" applyFont="1" applyFill="1" applyBorder="1" applyAlignment="1" applyProtection="1">
      <alignment shrinkToFit="1"/>
      <protection hidden="1"/>
    </xf>
    <xf numFmtId="0" fontId="0" fillId="8" borderId="0" xfId="0" applyFont="1" applyFill="1" applyProtection="1">
      <protection hidden="1"/>
    </xf>
    <xf numFmtId="0" fontId="0" fillId="0" borderId="0" xfId="0" applyFill="1" applyBorder="1" applyProtection="1">
      <protection hidden="1"/>
    </xf>
    <xf numFmtId="0" fontId="30" fillId="8" borderId="0" xfId="0" applyFont="1" applyFill="1" applyBorder="1" applyProtection="1">
      <protection hidden="1"/>
    </xf>
    <xf numFmtId="0" fontId="30" fillId="8" borderId="0" xfId="0" applyFont="1" applyFill="1" applyBorder="1" applyAlignment="1" applyProtection="1">
      <alignment shrinkToFit="1"/>
      <protection hidden="1"/>
    </xf>
    <xf numFmtId="0" fontId="30" fillId="0" borderId="0" xfId="0" applyFont="1" applyBorder="1" applyAlignment="1" applyProtection="1">
      <alignment horizontal="center" vertical="center"/>
      <protection hidden="1"/>
    </xf>
    <xf numFmtId="164" fontId="31" fillId="0" borderId="0" xfId="0" applyNumberFormat="1" applyFont="1" applyBorder="1" applyAlignment="1" applyProtection="1">
      <alignment horizontal="center" vertical="center"/>
      <protection hidden="1"/>
    </xf>
    <xf numFmtId="0" fontId="0" fillId="0" borderId="37" xfId="0" applyBorder="1" applyProtection="1">
      <protection hidden="1"/>
    </xf>
    <xf numFmtId="0" fontId="20" fillId="8" borderId="51" xfId="0" applyFont="1" applyFill="1" applyBorder="1" applyAlignment="1" applyProtection="1">
      <alignment horizontal="center" shrinkToFit="1"/>
      <protection hidden="1"/>
    </xf>
    <xf numFmtId="0" fontId="32" fillId="0" borderId="5" xfId="0" applyFont="1" applyBorder="1" applyAlignment="1" applyProtection="1">
      <alignment horizontal="center" vertical="center"/>
      <protection hidden="1"/>
    </xf>
    <xf numFmtId="0" fontId="33" fillId="0" borderId="5" xfId="0" applyFont="1" applyBorder="1" applyAlignment="1">
      <alignment horizontal="center" vertical="center" wrapText="1"/>
    </xf>
    <xf numFmtId="0" fontId="34" fillId="0" borderId="5" xfId="0" applyFont="1" applyBorder="1" applyAlignment="1">
      <alignment horizontal="center" vertical="center" wrapText="1"/>
    </xf>
    <xf numFmtId="0" fontId="35" fillId="3" borderId="5" xfId="0" applyFont="1" applyFill="1" applyBorder="1" applyAlignment="1">
      <alignment horizontal="center" vertical="center" wrapText="1"/>
    </xf>
    <xf numFmtId="0" fontId="32" fillId="3" borderId="5" xfId="0" applyFont="1" applyFill="1" applyBorder="1" applyAlignment="1" applyProtection="1">
      <alignment horizontal="center" vertical="center"/>
      <protection hidden="1"/>
    </xf>
    <xf numFmtId="0" fontId="33" fillId="3" borderId="5" xfId="0" applyFont="1" applyFill="1" applyBorder="1" applyAlignment="1">
      <alignment horizontal="center" vertical="center" wrapText="1"/>
    </xf>
    <xf numFmtId="0" fontId="32" fillId="0" borderId="5" xfId="0" applyFont="1" applyBorder="1" applyAlignment="1" applyProtection="1">
      <alignment horizontal="center" vertical="center" shrinkToFit="1"/>
      <protection hidden="1"/>
    </xf>
    <xf numFmtId="0" fontId="32" fillId="6" borderId="5" xfId="0" applyFont="1" applyFill="1" applyBorder="1" applyAlignment="1" applyProtection="1">
      <alignment horizontal="center" vertical="center" shrinkToFit="1"/>
      <protection hidden="1"/>
    </xf>
    <xf numFmtId="3" fontId="18" fillId="3" borderId="50" xfId="0" applyNumberFormat="1" applyFont="1" applyFill="1" applyBorder="1" applyAlignment="1" applyProtection="1">
      <alignment horizontal="center" vertical="center" shrinkToFit="1" readingOrder="2"/>
      <protection locked="0" hidden="1"/>
    </xf>
    <xf numFmtId="3" fontId="18" fillId="14" borderId="50" xfId="0" applyNumberFormat="1" applyFont="1" applyFill="1" applyBorder="1" applyAlignment="1" applyProtection="1">
      <alignment horizontal="center" vertical="center" shrinkToFit="1" readingOrder="2"/>
      <protection hidden="1"/>
    </xf>
    <xf numFmtId="3" fontId="18" fillId="15" borderId="52" xfId="0" applyNumberFormat="1" applyFont="1" applyFill="1" applyBorder="1" applyAlignment="1" applyProtection="1">
      <alignment horizontal="center" vertical="center" shrinkToFit="1" readingOrder="2"/>
      <protection hidden="1"/>
    </xf>
    <xf numFmtId="0" fontId="16" fillId="0" borderId="0" xfId="0" applyFont="1" applyBorder="1" applyAlignment="1" applyProtection="1">
      <alignment vertical="center" shrinkToFit="1"/>
      <protection hidden="1"/>
    </xf>
    <xf numFmtId="0" fontId="23" fillId="10" borderId="5" xfId="1" applyFont="1" applyFill="1" applyBorder="1" applyAlignment="1" applyProtection="1">
      <alignment horizontal="center" vertical="center" shrinkToFit="1" readingOrder="2"/>
      <protection hidden="1"/>
    </xf>
    <xf numFmtId="0" fontId="29" fillId="0" borderId="0" xfId="1" applyFont="1" applyFill="1" applyBorder="1" applyAlignment="1" applyProtection="1">
      <alignment vertical="center" shrinkToFit="1" readingOrder="2"/>
      <protection hidden="1"/>
    </xf>
    <xf numFmtId="0" fontId="16" fillId="0" borderId="0" xfId="0" applyFont="1" applyBorder="1" applyAlignment="1" applyProtection="1">
      <alignment shrinkToFit="1"/>
      <protection hidden="1"/>
    </xf>
    <xf numFmtId="3" fontId="15" fillId="0" borderId="0"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0" fontId="3" fillId="8" borderId="62" xfId="0" applyFont="1" applyFill="1" applyBorder="1" applyAlignment="1" applyProtection="1">
      <alignment horizontal="left" vertical="center"/>
      <protection hidden="1"/>
    </xf>
    <xf numFmtId="0" fontId="3" fillId="8" borderId="62" xfId="0" applyFont="1" applyFill="1" applyBorder="1" applyProtection="1">
      <protection hidden="1"/>
    </xf>
    <xf numFmtId="0" fontId="32" fillId="0" borderId="0" xfId="0" applyFont="1" applyAlignment="1" applyProtection="1">
      <alignment horizontal="center" vertical="center" shrinkToFit="1"/>
      <protection hidden="1"/>
    </xf>
    <xf numFmtId="0" fontId="32" fillId="0" borderId="0" xfId="0" applyFont="1" applyFill="1" applyBorder="1" applyAlignment="1" applyProtection="1">
      <alignment horizontal="center" vertical="center" shrinkToFit="1"/>
      <protection hidden="1"/>
    </xf>
    <xf numFmtId="0" fontId="33" fillId="0" borderId="0" xfId="0" applyFont="1" applyFill="1" applyBorder="1" applyAlignment="1" applyProtection="1">
      <alignment horizontal="center" vertical="center" shrinkToFit="1"/>
      <protection hidden="1"/>
    </xf>
    <xf numFmtId="0" fontId="33" fillId="17" borderId="5" xfId="0" applyFont="1" applyFill="1" applyBorder="1" applyAlignment="1" applyProtection="1">
      <alignment horizontal="center" vertical="center" shrinkToFit="1"/>
      <protection hidden="1"/>
    </xf>
    <xf numFmtId="0" fontId="34" fillId="0" borderId="5" xfId="0" applyFont="1" applyBorder="1" applyAlignment="1" applyProtection="1">
      <alignment horizontal="center" vertical="center" shrinkToFit="1"/>
      <protection hidden="1"/>
    </xf>
    <xf numFmtId="0" fontId="34" fillId="0" borderId="0" xfId="0" applyFont="1" applyFill="1" applyBorder="1" applyAlignment="1" applyProtection="1">
      <alignment horizontal="center" vertical="center" shrinkToFit="1"/>
      <protection hidden="1"/>
    </xf>
    <xf numFmtId="0" fontId="34" fillId="6" borderId="5" xfId="0" applyFont="1" applyFill="1" applyBorder="1" applyAlignment="1" applyProtection="1">
      <alignment horizontal="center" vertical="center" shrinkToFit="1"/>
      <protection hidden="1"/>
    </xf>
    <xf numFmtId="0" fontId="36" fillId="17" borderId="5" xfId="0" applyFont="1" applyFill="1" applyBorder="1" applyAlignment="1" applyProtection="1">
      <alignment horizontal="center" vertical="center" shrinkToFit="1"/>
      <protection hidden="1"/>
    </xf>
    <xf numFmtId="0" fontId="36" fillId="17" borderId="17" xfId="0" applyFont="1" applyFill="1" applyBorder="1" applyAlignment="1" applyProtection="1">
      <alignment horizontal="center" vertical="center" shrinkToFit="1"/>
      <protection hidden="1"/>
    </xf>
    <xf numFmtId="0" fontId="34" fillId="0" borderId="17" xfId="0" applyFont="1" applyBorder="1" applyAlignment="1" applyProtection="1">
      <alignment horizontal="center" vertical="center" shrinkToFit="1"/>
      <protection hidden="1"/>
    </xf>
    <xf numFmtId="0" fontId="34" fillId="6" borderId="17" xfId="0" applyFont="1" applyFill="1" applyBorder="1" applyAlignment="1" applyProtection="1">
      <alignment horizontal="center" vertical="center" shrinkToFit="1"/>
      <protection hidden="1"/>
    </xf>
    <xf numFmtId="3" fontId="15" fillId="18" borderId="50" xfId="0" applyNumberFormat="1" applyFont="1" applyFill="1" applyBorder="1" applyAlignment="1" applyProtection="1">
      <alignment horizontal="center" vertical="center" shrinkToFit="1" readingOrder="2"/>
      <protection locked="0" hidden="1"/>
    </xf>
    <xf numFmtId="3" fontId="15" fillId="20" borderId="50" xfId="0" applyNumberFormat="1" applyFont="1" applyFill="1" applyBorder="1" applyAlignment="1" applyProtection="1">
      <alignment horizontal="center" vertical="center" shrinkToFit="1" readingOrder="2"/>
      <protection locked="0" hidden="1"/>
    </xf>
    <xf numFmtId="3" fontId="15" fillId="13" borderId="50" xfId="0" applyNumberFormat="1" applyFont="1" applyFill="1" applyBorder="1" applyAlignment="1" applyProtection="1">
      <alignment horizontal="center" vertical="center" shrinkToFit="1" readingOrder="2"/>
      <protection locked="0" hidden="1"/>
    </xf>
    <xf numFmtId="3" fontId="15" fillId="11" borderId="50" xfId="0" applyNumberFormat="1" applyFont="1" applyFill="1" applyBorder="1" applyAlignment="1" applyProtection="1">
      <alignment horizontal="center" vertical="center" shrinkToFit="1" readingOrder="2"/>
      <protection locked="0" hidden="1"/>
    </xf>
    <xf numFmtId="0" fontId="0" fillId="0" borderId="0" xfId="0" applyFont="1" applyFill="1" applyBorder="1" applyProtection="1">
      <protection hidden="1"/>
    </xf>
    <xf numFmtId="0" fontId="39" fillId="0" borderId="0" xfId="0" applyFont="1" applyFill="1" applyBorder="1" applyAlignment="1" applyProtection="1">
      <alignment vertical="center"/>
      <protection hidden="1"/>
    </xf>
    <xf numFmtId="0" fontId="40" fillId="0" borderId="0" xfId="0" applyFont="1" applyFill="1" applyBorder="1" applyAlignment="1" applyProtection="1">
      <alignment horizontal="center" vertical="top"/>
      <protection hidden="1"/>
    </xf>
    <xf numFmtId="0" fontId="41" fillId="0" borderId="0" xfId="0" applyFont="1" applyFill="1" applyBorder="1" applyAlignment="1" applyProtection="1">
      <alignment vertical="center"/>
      <protection hidden="1"/>
    </xf>
    <xf numFmtId="3" fontId="15" fillId="25" borderId="50" xfId="0" applyNumberFormat="1" applyFont="1" applyFill="1" applyBorder="1" applyAlignment="1" applyProtection="1">
      <alignment horizontal="center" vertical="center" shrinkToFit="1" readingOrder="2"/>
      <protection locked="0" hidden="1"/>
    </xf>
    <xf numFmtId="0" fontId="0" fillId="0" borderId="59" xfId="0" applyBorder="1" applyProtection="1">
      <protection hidden="1"/>
    </xf>
    <xf numFmtId="0" fontId="0" fillId="0" borderId="56" xfId="0" applyBorder="1" applyProtection="1">
      <protection hidden="1"/>
    </xf>
    <xf numFmtId="0" fontId="30" fillId="8" borderId="0" xfId="0" applyFont="1" applyFill="1" applyBorder="1" applyAlignment="1" applyProtection="1">
      <alignment horizontal="center" shrinkToFit="1"/>
      <protection hidden="1"/>
    </xf>
    <xf numFmtId="0" fontId="30" fillId="0" borderId="0" xfId="0" applyFont="1" applyBorder="1" applyProtection="1">
      <protection hidden="1"/>
    </xf>
    <xf numFmtId="0" fontId="39" fillId="0" borderId="0" xfId="1" applyFont="1" applyFill="1" applyBorder="1" applyAlignment="1" applyProtection="1">
      <alignment horizontal="center" shrinkToFit="1"/>
      <protection hidden="1"/>
    </xf>
    <xf numFmtId="3" fontId="3" fillId="0" borderId="45" xfId="0" applyNumberFormat="1" applyFont="1" applyFill="1" applyBorder="1" applyAlignment="1" applyProtection="1">
      <alignment horizontal="center" vertical="center" shrinkToFit="1" readingOrder="2"/>
      <protection hidden="1"/>
    </xf>
    <xf numFmtId="0" fontId="32" fillId="6" borderId="9" xfId="0" applyFont="1" applyFill="1" applyBorder="1" applyAlignment="1" applyProtection="1">
      <alignment horizontal="center" vertical="center" shrinkToFit="1"/>
      <protection hidden="1"/>
    </xf>
    <xf numFmtId="0" fontId="34" fillId="6" borderId="58" xfId="0" applyFont="1" applyFill="1" applyBorder="1" applyAlignment="1" applyProtection="1">
      <alignment horizontal="center" vertical="center" wrapText="1"/>
      <protection hidden="1"/>
    </xf>
    <xf numFmtId="0" fontId="34" fillId="6" borderId="9" xfId="0" applyFont="1" applyFill="1" applyBorder="1" applyAlignment="1" applyProtection="1">
      <alignment horizontal="center" vertical="center" shrinkToFit="1"/>
      <protection hidden="1"/>
    </xf>
    <xf numFmtId="0" fontId="13" fillId="0" borderId="26" xfId="0" applyFont="1" applyFill="1" applyBorder="1" applyAlignment="1" applyProtection="1">
      <alignment horizontal="center" vertical="center" shrinkToFit="1" readingOrder="2"/>
      <protection hidden="1"/>
    </xf>
    <xf numFmtId="0" fontId="13" fillId="0" borderId="27" xfId="0" applyFont="1" applyFill="1" applyBorder="1" applyAlignment="1" applyProtection="1">
      <alignment horizontal="center" vertical="center" wrapText="1" readingOrder="2"/>
      <protection hidden="1"/>
    </xf>
    <xf numFmtId="0" fontId="13" fillId="0" borderId="28" xfId="0" applyFont="1" applyFill="1" applyBorder="1" applyAlignment="1" applyProtection="1">
      <alignment horizontal="center" vertical="center" wrapText="1" readingOrder="2"/>
      <protection hidden="1"/>
    </xf>
    <xf numFmtId="1" fontId="3" fillId="6" borderId="29" xfId="0" applyNumberFormat="1" applyFont="1" applyFill="1" applyBorder="1" applyAlignment="1" applyProtection="1">
      <alignment horizontal="center" vertical="center" shrinkToFit="1" readingOrder="2"/>
      <protection hidden="1"/>
    </xf>
    <xf numFmtId="3" fontId="3" fillId="6" borderId="49" xfId="0" applyNumberFormat="1" applyFont="1" applyFill="1" applyBorder="1" applyAlignment="1" applyProtection="1">
      <alignment horizontal="center" vertical="center" shrinkToFit="1" readingOrder="2"/>
      <protection hidden="1"/>
    </xf>
    <xf numFmtId="3" fontId="3" fillId="6" borderId="30" xfId="0" applyNumberFormat="1" applyFont="1" applyFill="1" applyBorder="1" applyAlignment="1" applyProtection="1">
      <alignment horizontal="center" vertical="center" shrinkToFit="1" readingOrder="2"/>
      <protection hidden="1"/>
    </xf>
    <xf numFmtId="3" fontId="3" fillId="6" borderId="31" xfId="0" applyNumberFormat="1" applyFont="1" applyFill="1" applyBorder="1" applyAlignment="1" applyProtection="1">
      <alignment horizontal="center" vertical="center" shrinkToFit="1" readingOrder="2"/>
      <protection hidden="1"/>
    </xf>
    <xf numFmtId="3" fontId="3" fillId="6" borderId="32" xfId="0" applyNumberFormat="1" applyFont="1" applyFill="1" applyBorder="1" applyAlignment="1" applyProtection="1">
      <alignment horizontal="center" vertical="center" shrinkToFit="1" readingOrder="2"/>
      <protection hidden="1"/>
    </xf>
    <xf numFmtId="3" fontId="3" fillId="6" borderId="45" xfId="0" applyNumberFormat="1" applyFont="1" applyFill="1" applyBorder="1" applyAlignment="1" applyProtection="1">
      <alignment horizontal="center" vertical="center" shrinkToFit="1" readingOrder="2"/>
      <protection hidden="1"/>
    </xf>
    <xf numFmtId="3" fontId="3" fillId="6" borderId="33" xfId="0" applyNumberFormat="1" applyFont="1" applyFill="1" applyBorder="1" applyAlignment="1" applyProtection="1">
      <alignment horizontal="center" vertical="center" shrinkToFit="1" readingOrder="2"/>
      <protection hidden="1"/>
    </xf>
    <xf numFmtId="3" fontId="3" fillId="6" borderId="34" xfId="0" applyNumberFormat="1" applyFont="1" applyFill="1" applyBorder="1" applyAlignment="1" applyProtection="1">
      <alignment horizontal="center" vertical="center" shrinkToFit="1" readingOrder="2"/>
      <protection hidden="1"/>
    </xf>
    <xf numFmtId="3" fontId="27" fillId="17" borderId="35" xfId="0" applyNumberFormat="1" applyFont="1" applyFill="1" applyBorder="1" applyAlignment="1" applyProtection="1">
      <alignment horizontal="center" vertical="center" shrinkToFit="1" readingOrder="2"/>
      <protection hidden="1"/>
    </xf>
    <xf numFmtId="3" fontId="27" fillId="17" borderId="36" xfId="0" applyNumberFormat="1" applyFont="1" applyFill="1" applyBorder="1" applyAlignment="1" applyProtection="1">
      <alignment horizontal="center" vertical="center" shrinkToFit="1" readingOrder="2"/>
      <protection hidden="1"/>
    </xf>
    <xf numFmtId="0" fontId="8" fillId="0" borderId="0" xfId="0" applyFont="1" applyAlignment="1">
      <alignment horizontal="center" vertical="center"/>
    </xf>
    <xf numFmtId="0" fontId="8" fillId="0" borderId="0" xfId="0" applyFont="1" applyAlignment="1">
      <alignment horizontal="center" vertical="center" shrinkToFit="1"/>
    </xf>
    <xf numFmtId="3" fontId="3" fillId="6" borderId="45" xfId="0" applyNumberFormat="1" applyFont="1" applyFill="1" applyBorder="1" applyAlignment="1" applyProtection="1">
      <alignment horizontal="center" vertical="center" shrinkToFit="1" readingOrder="2"/>
      <protection hidden="1"/>
    </xf>
    <xf numFmtId="3" fontId="3" fillId="6" borderId="41" xfId="0" applyNumberFormat="1" applyFont="1" applyFill="1" applyBorder="1" applyAlignment="1" applyProtection="1">
      <alignment horizontal="center" vertical="center" shrinkToFit="1" readingOrder="2"/>
      <protection hidden="1"/>
    </xf>
    <xf numFmtId="0" fontId="12" fillId="9" borderId="22" xfId="0" applyFont="1" applyFill="1" applyBorder="1" applyAlignment="1" applyProtection="1">
      <alignment horizontal="center" vertical="center" shrinkToFit="1"/>
      <protection hidden="1"/>
    </xf>
    <xf numFmtId="0" fontId="37" fillId="0" borderId="0" xfId="0" applyFont="1" applyFill="1" applyBorder="1" applyAlignment="1" applyProtection="1">
      <alignment horizontal="center" vertical="center" shrinkToFit="1"/>
      <protection hidden="1"/>
    </xf>
    <xf numFmtId="0" fontId="17" fillId="8" borderId="59" xfId="0" applyFont="1" applyFill="1" applyBorder="1" applyAlignment="1" applyProtection="1">
      <alignment horizontal="center" vertical="center" shrinkToFit="1"/>
      <protection hidden="1"/>
    </xf>
    <xf numFmtId="0" fontId="17" fillId="8" borderId="56" xfId="0" applyFont="1" applyFill="1" applyBorder="1" applyAlignment="1" applyProtection="1">
      <alignment horizontal="center" vertical="center" shrinkToFit="1"/>
      <protection hidden="1"/>
    </xf>
    <xf numFmtId="0" fontId="18" fillId="0" borderId="0" xfId="0" applyFont="1" applyFill="1" applyBorder="1" applyAlignment="1" applyProtection="1">
      <alignment horizontal="center" vertical="center" shrinkToFit="1"/>
      <protection hidden="1"/>
    </xf>
    <xf numFmtId="0" fontId="25" fillId="17" borderId="23" xfId="0" applyFont="1" applyFill="1" applyBorder="1" applyAlignment="1" applyProtection="1">
      <alignment horizontal="center" vertical="center" shrinkToFit="1" readingOrder="2"/>
      <protection hidden="1"/>
    </xf>
    <xf numFmtId="0" fontId="25" fillId="17" borderId="38" xfId="0" applyFont="1" applyFill="1" applyBorder="1" applyAlignment="1" applyProtection="1">
      <alignment horizontal="center" vertical="center" shrinkToFit="1" readingOrder="2"/>
      <protection hidden="1"/>
    </xf>
    <xf numFmtId="0" fontId="25" fillId="17" borderId="24" xfId="0" applyFont="1" applyFill="1" applyBorder="1" applyAlignment="1" applyProtection="1">
      <alignment horizontal="center" vertical="center" shrinkToFit="1" readingOrder="2"/>
      <protection hidden="1"/>
    </xf>
    <xf numFmtId="0" fontId="25" fillId="17" borderId="25" xfId="0" applyFont="1" applyFill="1" applyBorder="1" applyAlignment="1" applyProtection="1">
      <alignment horizontal="center" vertical="center" shrinkToFit="1" readingOrder="2"/>
      <protection hidden="1"/>
    </xf>
    <xf numFmtId="0" fontId="28" fillId="8" borderId="37" xfId="1" applyFont="1" applyFill="1" applyBorder="1" applyAlignment="1" applyProtection="1">
      <alignment horizontal="center" vertical="center" wrapText="1" shrinkToFit="1"/>
      <protection hidden="1"/>
    </xf>
    <xf numFmtId="3" fontId="27" fillId="17" borderId="43" xfId="0" applyNumberFormat="1" applyFont="1" applyFill="1" applyBorder="1" applyAlignment="1" applyProtection="1">
      <alignment horizontal="center" vertical="center" shrinkToFit="1" readingOrder="2"/>
      <protection hidden="1"/>
    </xf>
    <xf numFmtId="3" fontId="27" fillId="17" borderId="42" xfId="0" applyNumberFormat="1" applyFont="1" applyFill="1" applyBorder="1" applyAlignment="1" applyProtection="1">
      <alignment horizontal="center" vertical="center" shrinkToFit="1" readingOrder="2"/>
      <protection hidden="1"/>
    </xf>
    <xf numFmtId="0" fontId="39" fillId="0" borderId="0" xfId="1" applyFont="1" applyFill="1" applyBorder="1" applyAlignment="1" applyProtection="1">
      <alignment horizontal="center" shrinkToFit="1"/>
      <protection hidden="1"/>
    </xf>
    <xf numFmtId="3" fontId="27" fillId="17" borderId="48" xfId="0" applyNumberFormat="1" applyFont="1" applyFill="1" applyBorder="1" applyAlignment="1" applyProtection="1">
      <alignment horizontal="center" vertical="center" shrinkToFit="1" readingOrder="2"/>
      <protection hidden="1"/>
    </xf>
    <xf numFmtId="0" fontId="17" fillId="8" borderId="60" xfId="0" applyFont="1" applyFill="1" applyBorder="1" applyAlignment="1" applyProtection="1">
      <alignment horizontal="center" vertical="top" shrinkToFit="1"/>
      <protection hidden="1"/>
    </xf>
    <xf numFmtId="0" fontId="17" fillId="8" borderId="57" xfId="0" applyFont="1" applyFill="1" applyBorder="1" applyAlignment="1" applyProtection="1">
      <alignment horizontal="center" vertical="top" shrinkToFit="1"/>
      <protection hidden="1"/>
    </xf>
    <xf numFmtId="0" fontId="12" fillId="21" borderId="22" xfId="0" applyFont="1" applyFill="1" applyBorder="1" applyAlignment="1" applyProtection="1">
      <alignment horizontal="center" vertical="center" shrinkToFit="1"/>
      <protection hidden="1"/>
    </xf>
    <xf numFmtId="3" fontId="15" fillId="0" borderId="0" xfId="0" applyNumberFormat="1" applyFont="1" applyFill="1" applyBorder="1" applyAlignment="1" applyProtection="1">
      <alignment horizontal="center" vertical="center" shrinkToFit="1" readingOrder="2"/>
      <protection hidden="1"/>
    </xf>
    <xf numFmtId="0" fontId="40" fillId="0" borderId="0" xfId="0" applyFont="1" applyFill="1" applyBorder="1" applyAlignment="1" applyProtection="1">
      <alignment horizontal="center" vertical="top"/>
      <protection hidden="1"/>
    </xf>
    <xf numFmtId="0" fontId="11" fillId="8" borderId="0" xfId="0" applyFont="1" applyFill="1" applyAlignment="1" applyProtection="1">
      <alignment horizontal="center" vertical="center" wrapText="1"/>
      <protection hidden="1"/>
    </xf>
    <xf numFmtId="0" fontId="13" fillId="8" borderId="21" xfId="0" applyFont="1" applyFill="1" applyBorder="1" applyAlignment="1" applyProtection="1">
      <alignment horizontal="center" vertical="center" wrapText="1"/>
      <protection hidden="1"/>
    </xf>
    <xf numFmtId="0" fontId="22" fillId="16" borderId="17" xfId="0" applyFont="1" applyFill="1" applyBorder="1" applyAlignment="1" applyProtection="1">
      <alignment horizontal="center" vertical="center" wrapText="1" readingOrder="2"/>
      <protection hidden="1"/>
    </xf>
    <xf numFmtId="0" fontId="22" fillId="16" borderId="21" xfId="0" applyFont="1" applyFill="1" applyBorder="1" applyAlignment="1" applyProtection="1">
      <alignment horizontal="center" vertical="center" wrapText="1" readingOrder="2"/>
      <protection hidden="1"/>
    </xf>
    <xf numFmtId="3" fontId="15" fillId="17" borderId="17" xfId="0" applyNumberFormat="1" applyFont="1" applyFill="1" applyBorder="1" applyAlignment="1" applyProtection="1">
      <alignment horizontal="center" vertical="center" shrinkToFit="1" readingOrder="2"/>
      <protection hidden="1"/>
    </xf>
    <xf numFmtId="3" fontId="15" fillId="17" borderId="21" xfId="0" applyNumberFormat="1" applyFont="1" applyFill="1" applyBorder="1" applyAlignment="1" applyProtection="1">
      <alignment horizontal="center" vertical="center" shrinkToFit="1" readingOrder="2"/>
      <protection hidden="1"/>
    </xf>
    <xf numFmtId="3" fontId="15" fillId="19" borderId="17" xfId="0" applyNumberFormat="1" applyFont="1" applyFill="1" applyBorder="1" applyAlignment="1" applyProtection="1">
      <alignment horizontal="center" vertical="center" shrinkToFit="1" readingOrder="2"/>
      <protection hidden="1"/>
    </xf>
    <xf numFmtId="3" fontId="15" fillId="19" borderId="21" xfId="0" applyNumberFormat="1" applyFont="1" applyFill="1" applyBorder="1" applyAlignment="1" applyProtection="1">
      <alignment horizontal="center" vertical="center" shrinkToFit="1" readingOrder="2"/>
      <protection hidden="1"/>
    </xf>
    <xf numFmtId="0" fontId="29" fillId="10" borderId="0" xfId="1" applyFont="1" applyFill="1" applyBorder="1" applyAlignment="1" applyProtection="1">
      <alignment horizontal="center" vertical="center" wrapText="1" readingOrder="2"/>
      <protection hidden="1"/>
    </xf>
    <xf numFmtId="3" fontId="15" fillId="10" borderId="17" xfId="0" applyNumberFormat="1" applyFont="1" applyFill="1" applyBorder="1" applyAlignment="1" applyProtection="1">
      <alignment horizontal="center" vertical="center" shrinkToFit="1" readingOrder="2"/>
      <protection hidden="1"/>
    </xf>
    <xf numFmtId="3" fontId="15" fillId="10" borderId="21" xfId="0" applyNumberFormat="1" applyFont="1" applyFill="1" applyBorder="1" applyAlignment="1" applyProtection="1">
      <alignment horizontal="center" vertical="center" shrinkToFit="1" readingOrder="2"/>
      <protection hidden="1"/>
    </xf>
    <xf numFmtId="0" fontId="21" fillId="8" borderId="0" xfId="0" applyFont="1" applyFill="1" applyAlignment="1" applyProtection="1">
      <alignment horizontal="center" vertical="center"/>
      <protection hidden="1"/>
    </xf>
    <xf numFmtId="3" fontId="18" fillId="22" borderId="53" xfId="0" applyNumberFormat="1" applyFont="1" applyFill="1" applyBorder="1" applyAlignment="1" applyProtection="1">
      <alignment horizontal="center" vertical="center" shrinkToFit="1" readingOrder="2"/>
      <protection hidden="1"/>
    </xf>
    <xf numFmtId="3" fontId="18" fillId="22" borderId="54" xfId="0" applyNumberFormat="1" applyFont="1" applyFill="1" applyBorder="1" applyAlignment="1" applyProtection="1">
      <alignment horizontal="center" vertical="center" shrinkToFit="1" readingOrder="2"/>
      <protection hidden="1"/>
    </xf>
    <xf numFmtId="3" fontId="18" fillId="22" borderId="55" xfId="0" applyNumberFormat="1" applyFont="1" applyFill="1" applyBorder="1" applyAlignment="1" applyProtection="1">
      <alignment horizontal="center" vertical="center" shrinkToFit="1" readingOrder="2"/>
      <protection hidden="1"/>
    </xf>
    <xf numFmtId="0" fontId="13" fillId="0" borderId="44" xfId="0" applyFont="1" applyFill="1" applyBorder="1" applyAlignment="1" applyProtection="1">
      <alignment horizontal="center" vertical="center" wrapText="1" readingOrder="2"/>
      <protection hidden="1"/>
    </xf>
    <xf numFmtId="0" fontId="13" fillId="0" borderId="39" xfId="0" applyFont="1" applyFill="1" applyBorder="1" applyAlignment="1" applyProtection="1">
      <alignment horizontal="center" vertical="center" wrapText="1" readingOrder="2"/>
      <protection hidden="1"/>
    </xf>
    <xf numFmtId="3" fontId="3" fillId="6" borderId="49" xfId="0" applyNumberFormat="1" applyFont="1" applyFill="1" applyBorder="1" applyAlignment="1" applyProtection="1">
      <alignment horizontal="center" vertical="center" shrinkToFit="1" readingOrder="2"/>
      <protection hidden="1"/>
    </xf>
    <xf numFmtId="3" fontId="3" fillId="6" borderId="40" xfId="0" applyNumberFormat="1" applyFont="1" applyFill="1" applyBorder="1" applyAlignment="1" applyProtection="1">
      <alignment horizontal="center" vertical="center" shrinkToFit="1" readingOrder="2"/>
      <protection hidden="1"/>
    </xf>
    <xf numFmtId="3" fontId="3" fillId="0" borderId="45" xfId="0" applyNumberFormat="1" applyFont="1" applyFill="1" applyBorder="1" applyAlignment="1" applyProtection="1">
      <alignment horizontal="center" vertical="center" shrinkToFit="1" readingOrder="2"/>
      <protection hidden="1"/>
    </xf>
    <xf numFmtId="3" fontId="3" fillId="0" borderId="41"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3" fontId="3" fillId="0" borderId="47" xfId="0" applyNumberFormat="1" applyFont="1" applyFill="1" applyBorder="1" applyAlignment="1" applyProtection="1">
      <alignment horizontal="center" vertical="center" shrinkToFit="1" readingOrder="2"/>
      <protection hidden="1"/>
    </xf>
    <xf numFmtId="3" fontId="22" fillId="23" borderId="17" xfId="0" applyNumberFormat="1" applyFont="1" applyFill="1" applyBorder="1" applyAlignment="1" applyProtection="1">
      <alignment horizontal="center" vertical="center" shrinkToFit="1" readingOrder="2"/>
      <protection hidden="1"/>
    </xf>
    <xf numFmtId="3" fontId="22" fillId="23" borderId="21" xfId="0" applyNumberFormat="1" applyFont="1" applyFill="1" applyBorder="1" applyAlignment="1" applyProtection="1">
      <alignment horizontal="center" vertical="center" shrinkToFit="1" readingOrder="2"/>
      <protection hidden="1"/>
    </xf>
    <xf numFmtId="0" fontId="17" fillId="8" borderId="58" xfId="0" applyFont="1" applyFill="1" applyBorder="1" applyAlignment="1" applyProtection="1">
      <alignment horizontal="center" shrinkToFit="1"/>
      <protection hidden="1"/>
    </xf>
    <xf numFmtId="0" fontId="17" fillId="8" borderId="61" xfId="0" applyFont="1" applyFill="1" applyBorder="1" applyAlignment="1" applyProtection="1">
      <alignment horizontal="center" shrinkToFit="1"/>
      <protection hidden="1"/>
    </xf>
    <xf numFmtId="3" fontId="15" fillId="12" borderId="17" xfId="0" applyNumberFormat="1" applyFont="1" applyFill="1" applyBorder="1" applyAlignment="1" applyProtection="1">
      <alignment horizontal="center" vertical="center" shrinkToFit="1" readingOrder="2"/>
      <protection hidden="1"/>
    </xf>
    <xf numFmtId="3" fontId="15" fillId="12" borderId="21" xfId="0" applyNumberFormat="1" applyFont="1" applyFill="1" applyBorder="1" applyAlignment="1" applyProtection="1">
      <alignment horizontal="center" vertical="center" shrinkToFit="1" readingOrder="2"/>
      <protection hidden="1"/>
    </xf>
    <xf numFmtId="3" fontId="15" fillId="24" borderId="17" xfId="0" applyNumberFormat="1" applyFont="1" applyFill="1" applyBorder="1" applyAlignment="1" applyProtection="1">
      <alignment horizontal="center" vertical="center" shrinkToFit="1" readingOrder="2"/>
      <protection hidden="1"/>
    </xf>
    <xf numFmtId="3" fontId="15" fillId="24" borderId="21" xfId="0" applyNumberFormat="1" applyFont="1" applyFill="1" applyBorder="1" applyAlignment="1" applyProtection="1">
      <alignment horizontal="center" vertical="center" shrinkToFit="1" readingOrder="2"/>
      <protection hidden="1"/>
    </xf>
    <xf numFmtId="0" fontId="36" fillId="17" borderId="17" xfId="0" applyFont="1" applyFill="1" applyBorder="1" applyAlignment="1" applyProtection="1">
      <alignment horizontal="center" vertical="center" shrinkToFit="1"/>
      <protection hidden="1"/>
    </xf>
    <xf numFmtId="0" fontId="36" fillId="17" borderId="50" xfId="0" applyFont="1" applyFill="1" applyBorder="1" applyAlignment="1" applyProtection="1">
      <alignment horizontal="center" vertical="center" shrinkToFit="1"/>
      <protection hidden="1"/>
    </xf>
    <xf numFmtId="0" fontId="16" fillId="0" borderId="0" xfId="0" applyFont="1" applyBorder="1" applyAlignment="1" applyProtection="1">
      <alignment horizontal="left" shrinkToFit="1"/>
      <protection hidden="1"/>
    </xf>
    <xf numFmtId="0" fontId="32" fillId="0" borderId="17" xfId="0" applyFont="1" applyBorder="1" applyAlignment="1" applyProtection="1">
      <alignment horizontal="right" vertical="top" wrapText="1" readingOrder="2"/>
      <protection hidden="1"/>
    </xf>
    <xf numFmtId="0" fontId="32" fillId="0" borderId="50" xfId="0" applyFont="1" applyBorder="1" applyAlignment="1" applyProtection="1">
      <alignment horizontal="right" vertical="top" wrapText="1" readingOrder="2"/>
      <protection hidden="1"/>
    </xf>
    <xf numFmtId="0" fontId="16" fillId="0" borderId="0" xfId="0" applyFont="1" applyBorder="1" applyAlignment="1" applyProtection="1">
      <alignment horizontal="center" shrinkToFit="1"/>
      <protection hidden="1"/>
    </xf>
    <xf numFmtId="0" fontId="16" fillId="0" borderId="56" xfId="0" applyFont="1" applyBorder="1" applyAlignment="1" applyProtection="1">
      <alignment horizontal="center" shrinkToFit="1"/>
      <protection hidden="1"/>
    </xf>
    <xf numFmtId="0" fontId="32" fillId="0" borderId="17" xfId="0" applyFont="1" applyBorder="1" applyAlignment="1" applyProtection="1">
      <alignment horizontal="right" vertical="center" shrinkToFit="1"/>
      <protection hidden="1"/>
    </xf>
    <xf numFmtId="0" fontId="32" fillId="0" borderId="50" xfId="0" applyFont="1" applyBorder="1" applyAlignment="1" applyProtection="1">
      <alignment horizontal="right" vertical="center" shrinkToFit="1"/>
      <protection hidden="1"/>
    </xf>
    <xf numFmtId="0" fontId="32" fillId="6" borderId="17" xfId="0" applyFont="1" applyFill="1" applyBorder="1" applyAlignment="1" applyProtection="1">
      <alignment horizontal="right" vertical="center" shrinkToFit="1"/>
      <protection hidden="1"/>
    </xf>
    <xf numFmtId="0" fontId="32" fillId="6" borderId="50" xfId="0" applyFont="1" applyFill="1" applyBorder="1" applyAlignment="1" applyProtection="1">
      <alignment horizontal="right" vertical="center" shrinkToFit="1"/>
      <protection hidden="1"/>
    </xf>
    <xf numFmtId="0" fontId="32" fillId="0" borderId="58" xfId="0" applyFont="1" applyBorder="1" applyAlignment="1" applyProtection="1">
      <alignment horizontal="right" vertical="center" shrinkToFit="1"/>
      <protection hidden="1"/>
    </xf>
    <xf numFmtId="0" fontId="32" fillId="0" borderId="61" xfId="0" applyFont="1" applyBorder="1" applyAlignment="1" applyProtection="1">
      <alignment horizontal="right" vertical="center" shrinkToFit="1"/>
      <protection hidden="1"/>
    </xf>
    <xf numFmtId="0" fontId="32" fillId="6" borderId="58" xfId="0" applyFont="1" applyFill="1" applyBorder="1" applyAlignment="1" applyProtection="1">
      <alignment horizontal="right" vertical="top" wrapText="1" shrinkToFit="1" readingOrder="2"/>
      <protection hidden="1"/>
    </xf>
    <xf numFmtId="0" fontId="32" fillId="6" borderId="61" xfId="0" applyFont="1" applyFill="1" applyBorder="1" applyAlignment="1" applyProtection="1">
      <alignment horizontal="right" vertical="top" shrinkToFit="1" readingOrder="2"/>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186265</xdr:colOff>
      <xdr:row>4</xdr:row>
      <xdr:rowOff>79377</xdr:rowOff>
    </xdr:from>
    <xdr:to>
      <xdr:col>6</xdr:col>
      <xdr:colOff>1193799</xdr:colOff>
      <xdr:row>6</xdr:row>
      <xdr:rowOff>325967</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09643501" y="1776944"/>
          <a:ext cx="2374900" cy="746123"/>
        </a:xfrm>
        <a:prstGeom prst="rect">
          <a:avLst/>
        </a:prstGeom>
      </xdr:spPr>
    </xdr:pic>
    <xdr:clientData/>
  </xdr:twoCellAnchor>
  <xdr:twoCellAnchor>
    <xdr:from>
      <xdr:col>1</xdr:col>
      <xdr:colOff>190501</xdr:colOff>
      <xdr:row>17</xdr:row>
      <xdr:rowOff>95250</xdr:rowOff>
    </xdr:from>
    <xdr:to>
      <xdr:col>3</xdr:col>
      <xdr:colOff>1438275</xdr:colOff>
      <xdr:row>21</xdr:row>
      <xdr:rowOff>57150</xdr:rowOff>
    </xdr:to>
    <xdr:sp macro="" textlink="">
      <xdr:nvSpPr>
        <xdr:cNvPr id="3" name="Down Arrow 2">
          <a:extLst>
            <a:ext uri="{FF2B5EF4-FFF2-40B4-BE49-F238E27FC236}">
              <a16:creationId xmlns="" xmlns:a16="http://schemas.microsoft.com/office/drawing/2014/main" id="{00000000-0008-0000-0200-000003000000}"/>
            </a:ext>
          </a:extLst>
        </xdr:cNvPr>
        <xdr:cNvSpPr/>
      </xdr:nvSpPr>
      <xdr:spPr>
        <a:xfrm>
          <a:off x="11236271025" y="3848100"/>
          <a:ext cx="4762499" cy="971550"/>
        </a:xfrm>
        <a:prstGeom prst="downArrow">
          <a:avLst/>
        </a:prstGeom>
        <a:solidFill>
          <a:schemeClr val="accent2">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1" anchor="ctr"/>
        <a:lstStyle/>
        <a:p>
          <a:pPr algn="ctr" rtl="1"/>
          <a:r>
            <a:rPr lang="fa-IR" sz="1100" b="1">
              <a:solidFill>
                <a:schemeClr val="accent5">
                  <a:lumMod val="50000"/>
                </a:schemeClr>
              </a:solidFill>
              <a:cs typeface="B Roya" panose="00000400000000000000" pitchFamily="2" charset="-78"/>
            </a:rPr>
            <a:t>نتایج به دست آمده</a:t>
          </a:r>
          <a:r>
            <a:rPr lang="fa-IR" sz="1100" b="1" baseline="0">
              <a:solidFill>
                <a:schemeClr val="accent5">
                  <a:lumMod val="50000"/>
                </a:schemeClr>
              </a:solidFill>
              <a:cs typeface="B Roya" panose="00000400000000000000" pitchFamily="2" charset="-78"/>
            </a:rPr>
            <a:t> </a:t>
          </a:r>
        </a:p>
        <a:p>
          <a:pPr algn="ctr" rtl="1"/>
          <a:r>
            <a:rPr lang="fa-IR" sz="1050" b="1">
              <a:solidFill>
                <a:schemeClr val="accent5">
                  <a:lumMod val="50000"/>
                </a:schemeClr>
              </a:solidFill>
              <a:cs typeface="B Roya" panose="00000400000000000000" pitchFamily="2" charset="-78"/>
            </a:rPr>
            <a:t>(با توجه به اطلاعات وارد شده)</a:t>
          </a:r>
        </a:p>
      </xdr:txBody>
    </xdr:sp>
    <xdr:clientData/>
  </xdr:twoCellAnchor>
  <xdr:twoCellAnchor>
    <xdr:from>
      <xdr:col>2</xdr:col>
      <xdr:colOff>31750</xdr:colOff>
      <xdr:row>34</xdr:row>
      <xdr:rowOff>116417</xdr:rowOff>
    </xdr:from>
    <xdr:to>
      <xdr:col>2</xdr:col>
      <xdr:colOff>2099734</xdr:colOff>
      <xdr:row>34</xdr:row>
      <xdr:rowOff>342900</xdr:rowOff>
    </xdr:to>
    <xdr:sp macro="" textlink="">
      <xdr:nvSpPr>
        <xdr:cNvPr id="4" name="Rounded Rectangle 3">
          <a:extLst>
            <a:ext uri="{FF2B5EF4-FFF2-40B4-BE49-F238E27FC236}">
              <a16:creationId xmlns="" xmlns:a16="http://schemas.microsoft.com/office/drawing/2014/main" id="{00000000-0008-0000-0200-000004000000}"/>
            </a:ext>
          </a:extLst>
        </xdr:cNvPr>
        <xdr:cNvSpPr/>
      </xdr:nvSpPr>
      <xdr:spPr>
        <a:xfrm>
          <a:off x="11273330683" y="9122834"/>
          <a:ext cx="2067984" cy="226483"/>
        </a:xfrm>
        <a:prstGeom prst="roundRect">
          <a:avLst/>
        </a:prstGeom>
        <a:noFill/>
        <a:ln>
          <a:noFill/>
        </a:ln>
      </xdr:spPr>
      <xdr:style>
        <a:lnRef idx="0">
          <a:scrgbClr r="0" g="0" b="0"/>
        </a:lnRef>
        <a:fillRef idx="0">
          <a:scrgbClr r="0" g="0" b="0"/>
        </a:fillRef>
        <a:effectRef idx="0">
          <a:scrgbClr r="0" g="0" b="0"/>
        </a:effectRef>
        <a:fontRef idx="minor">
          <a:schemeClr val="accent1"/>
        </a:fontRef>
      </xdr:style>
      <xdr:txBody>
        <a:bodyPr wrap="square" rtlCol="1" anchor="ctr"/>
        <a:lstStyle>
          <a:defPPr>
            <a:defRPr lang="en-US"/>
          </a:defPPr>
          <a:lvl1pPr marL="0" algn="l" defTabSz="1382573" rtl="0" eaLnBrk="1" latinLnBrk="0" hangingPunct="1">
            <a:defRPr sz="2722" kern="1200">
              <a:solidFill>
                <a:schemeClr val="accent1"/>
              </a:solidFill>
              <a:latin typeface="+mn-lt"/>
              <a:ea typeface="+mn-ea"/>
              <a:cs typeface="+mn-cs"/>
            </a:defRPr>
          </a:lvl1pPr>
          <a:lvl2pPr marL="691286" algn="l" defTabSz="1382573" rtl="0" eaLnBrk="1" latinLnBrk="0" hangingPunct="1">
            <a:defRPr sz="2722" kern="1200">
              <a:solidFill>
                <a:schemeClr val="accent1"/>
              </a:solidFill>
              <a:latin typeface="+mn-lt"/>
              <a:ea typeface="+mn-ea"/>
              <a:cs typeface="+mn-cs"/>
            </a:defRPr>
          </a:lvl2pPr>
          <a:lvl3pPr marL="1382573" algn="l" defTabSz="1382573" rtl="0" eaLnBrk="1" latinLnBrk="0" hangingPunct="1">
            <a:defRPr sz="2722" kern="1200">
              <a:solidFill>
                <a:schemeClr val="accent1"/>
              </a:solidFill>
              <a:latin typeface="+mn-lt"/>
              <a:ea typeface="+mn-ea"/>
              <a:cs typeface="+mn-cs"/>
            </a:defRPr>
          </a:lvl3pPr>
          <a:lvl4pPr marL="2073859" algn="l" defTabSz="1382573" rtl="0" eaLnBrk="1" latinLnBrk="0" hangingPunct="1">
            <a:defRPr sz="2722" kern="1200">
              <a:solidFill>
                <a:schemeClr val="accent1"/>
              </a:solidFill>
              <a:latin typeface="+mn-lt"/>
              <a:ea typeface="+mn-ea"/>
              <a:cs typeface="+mn-cs"/>
            </a:defRPr>
          </a:lvl4pPr>
          <a:lvl5pPr marL="2765146" algn="l" defTabSz="1382573" rtl="0" eaLnBrk="1" latinLnBrk="0" hangingPunct="1">
            <a:defRPr sz="2722" kern="1200">
              <a:solidFill>
                <a:schemeClr val="accent1"/>
              </a:solidFill>
              <a:latin typeface="+mn-lt"/>
              <a:ea typeface="+mn-ea"/>
              <a:cs typeface="+mn-cs"/>
            </a:defRPr>
          </a:lvl5pPr>
          <a:lvl6pPr marL="3456432" algn="l" defTabSz="1382573" rtl="0" eaLnBrk="1" latinLnBrk="0" hangingPunct="1">
            <a:defRPr sz="2722" kern="1200">
              <a:solidFill>
                <a:schemeClr val="accent1"/>
              </a:solidFill>
              <a:latin typeface="+mn-lt"/>
              <a:ea typeface="+mn-ea"/>
              <a:cs typeface="+mn-cs"/>
            </a:defRPr>
          </a:lvl6pPr>
          <a:lvl7pPr marL="4147718" algn="l" defTabSz="1382573" rtl="0" eaLnBrk="1" latinLnBrk="0" hangingPunct="1">
            <a:defRPr sz="2722" kern="1200">
              <a:solidFill>
                <a:schemeClr val="accent1"/>
              </a:solidFill>
              <a:latin typeface="+mn-lt"/>
              <a:ea typeface="+mn-ea"/>
              <a:cs typeface="+mn-cs"/>
            </a:defRPr>
          </a:lvl7pPr>
          <a:lvl8pPr marL="4839005" algn="l" defTabSz="1382573" rtl="0" eaLnBrk="1" latinLnBrk="0" hangingPunct="1">
            <a:defRPr sz="2722" kern="1200">
              <a:solidFill>
                <a:schemeClr val="accent1"/>
              </a:solidFill>
              <a:latin typeface="+mn-lt"/>
              <a:ea typeface="+mn-ea"/>
              <a:cs typeface="+mn-cs"/>
            </a:defRPr>
          </a:lvl8pPr>
          <a:lvl9pPr marL="5530291" algn="l" defTabSz="1382573" rtl="0" eaLnBrk="1" latinLnBrk="0" hangingPunct="1">
            <a:defRPr sz="2722" kern="1200">
              <a:solidFill>
                <a:schemeClr val="accent1"/>
              </a:solidFill>
              <a:latin typeface="+mn-lt"/>
              <a:ea typeface="+mn-ea"/>
              <a:cs typeface="+mn-cs"/>
            </a:defRPr>
          </a:lvl9pPr>
        </a:lstStyle>
        <a:p>
          <a:pPr algn="ctr"/>
          <a:r>
            <a:rPr lang="en-US" sz="1600" b="0">
              <a:solidFill>
                <a:sysClr val="windowText" lastClr="000000"/>
              </a:solidFill>
              <a:cs typeface="B Roya" panose="00000400000000000000" pitchFamily="2" charset="-78"/>
            </a:rPr>
            <a:t>@sayah.shahdi</a:t>
          </a:r>
          <a:endParaRPr lang="fa-IR" sz="1600" b="0">
            <a:solidFill>
              <a:sysClr val="windowText" lastClr="000000"/>
            </a:solidFill>
            <a:cs typeface="B Roy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nstagram.com/sayah.shahdi/" TargetMode="External"/><Relationship Id="rId13" Type="http://schemas.openxmlformats.org/officeDocument/2006/relationships/drawing" Target="../drawings/drawing1.xml"/><Relationship Id="rId3" Type="http://schemas.openxmlformats.org/officeDocument/2006/relationships/hyperlink" Target="https://www.instagram.com/sayah.shahdi/" TargetMode="External"/><Relationship Id="rId7" Type="http://schemas.openxmlformats.org/officeDocument/2006/relationships/hyperlink" Target="https://shenasname.ir/" TargetMode="External"/><Relationship Id="rId12" Type="http://schemas.openxmlformats.org/officeDocument/2006/relationships/printerSettings" Target="../printerSettings/printerSettings2.bin"/><Relationship Id="rId2" Type="http://schemas.openxmlformats.org/officeDocument/2006/relationships/hyperlink" Target="https://www.instagram.com/sayah.shahdi/" TargetMode="External"/><Relationship Id="rId1" Type="http://schemas.openxmlformats.org/officeDocument/2006/relationships/hyperlink" Target="https://www.instagram.com/sayah.shahdi/" TargetMode="External"/><Relationship Id="rId6" Type="http://schemas.openxmlformats.org/officeDocument/2006/relationships/hyperlink" Target="https://www.instagram.com/sayah.shahdi" TargetMode="External"/><Relationship Id="rId11" Type="http://schemas.openxmlformats.org/officeDocument/2006/relationships/hyperlink" Target="https://shenasname.ir/?p=24704" TargetMode="External"/><Relationship Id="rId5" Type="http://schemas.openxmlformats.org/officeDocument/2006/relationships/hyperlink" Target="mailto:ZhowanMarket@gmail.com" TargetMode="External"/><Relationship Id="rId10" Type="http://schemas.openxmlformats.org/officeDocument/2006/relationships/hyperlink" Target="https://www.clubhouse.com/@sayah.shahdi" TargetMode="External"/><Relationship Id="rId4" Type="http://schemas.openxmlformats.org/officeDocument/2006/relationships/hyperlink" Target="https://shenasname.ir/" TargetMode="External"/><Relationship Id="rId9" Type="http://schemas.openxmlformats.org/officeDocument/2006/relationships/hyperlink" Target="https://www.instagram.com/sayah.shahd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U763"/>
  <sheetViews>
    <sheetView rightToLeft="1" topLeftCell="B1" workbookViewId="0">
      <selection activeCell="I16" sqref="I16"/>
    </sheetView>
  </sheetViews>
  <sheetFormatPr defaultColWidth="9" defaultRowHeight="15"/>
  <cols>
    <col min="1" max="1" width="9" style="7"/>
    <col min="2" max="2" width="38.75" style="7" customWidth="1"/>
    <col min="3" max="4" width="20.375" style="7" bestFit="1" customWidth="1"/>
    <col min="5" max="5" width="19.875" style="7" customWidth="1"/>
    <col min="6" max="6" width="8.25" style="7" customWidth="1"/>
    <col min="7" max="7" width="15.125" style="7" customWidth="1"/>
    <col min="8" max="8" width="16.625" style="7" customWidth="1"/>
    <col min="9" max="9" width="9" style="7"/>
    <col min="10" max="10" width="19.375" style="7" customWidth="1"/>
    <col min="11" max="11" width="15.375" style="7" customWidth="1"/>
    <col min="12" max="12" width="14.625" style="7" bestFit="1" customWidth="1"/>
    <col min="13" max="13" width="12.625" style="7" customWidth="1"/>
    <col min="14" max="14" width="9" style="7" bestFit="1" customWidth="1"/>
    <col min="15" max="15" width="12.625" style="7" customWidth="1"/>
    <col min="16" max="16384" width="9" style="7"/>
  </cols>
  <sheetData>
    <row r="1" spans="1:15" ht="22.5">
      <c r="A1" s="45">
        <v>0</v>
      </c>
      <c r="B1" s="58" t="s">
        <v>0</v>
      </c>
      <c r="C1" s="2">
        <f>IF(D12&lt;56000000,D12,56000000)</f>
        <v>0</v>
      </c>
      <c r="D1" s="31">
        <f>C1</f>
        <v>0</v>
      </c>
      <c r="E1" s="4"/>
      <c r="F1" s="5">
        <v>0</v>
      </c>
      <c r="G1" s="6">
        <f>D1*F1</f>
        <v>0</v>
      </c>
      <c r="I1" s="45">
        <v>0</v>
      </c>
      <c r="J1" s="58" t="s">
        <v>0</v>
      </c>
      <c r="K1" s="31" t="e">
        <f>IF(L10&lt;30000000,L10,30000000)</f>
        <v>#REF!</v>
      </c>
      <c r="L1" s="3">
        <v>0</v>
      </c>
      <c r="M1" s="54"/>
      <c r="N1" s="57">
        <v>0</v>
      </c>
      <c r="O1" s="50">
        <f>L1*N1</f>
        <v>0</v>
      </c>
    </row>
    <row r="2" spans="1:15" ht="22.5">
      <c r="A2" s="45">
        <v>1</v>
      </c>
      <c r="B2" s="59" t="s">
        <v>712</v>
      </c>
      <c r="C2" s="9">
        <f>IF(D12&lt;56000001,0,D12-56000000)</f>
        <v>0</v>
      </c>
      <c r="D2" s="10">
        <f>IF(C2&gt;94000000,94000000,C2)</f>
        <v>0</v>
      </c>
      <c r="E2" s="11">
        <f>IF(D2&gt;0,D2,0)</f>
        <v>0</v>
      </c>
      <c r="F2" s="5">
        <v>0.1</v>
      </c>
      <c r="G2" s="6">
        <f>IF('مالیات 1401'!D9="بلی",C2*F2,D2*F2)</f>
        <v>0</v>
      </c>
      <c r="I2" s="45">
        <v>1</v>
      </c>
      <c r="J2" s="59" t="s">
        <v>3</v>
      </c>
      <c r="K2" s="33" t="e">
        <f>IF(L10&lt;30000001,0,L10-30000000)</f>
        <v>#REF!</v>
      </c>
      <c r="L2" s="34" t="e">
        <f>IF(K2&gt;45000000,45000000,K2)</f>
        <v>#REF!</v>
      </c>
      <c r="M2" s="55" t="e">
        <f>IF(L2&gt;0,L2,0)</f>
        <v>#REF!</v>
      </c>
      <c r="N2" s="57">
        <v>0.1</v>
      </c>
      <c r="O2" s="50" t="e">
        <f t="shared" ref="O2:O5" si="0">L2*N2</f>
        <v>#REF!</v>
      </c>
    </row>
    <row r="3" spans="1:15" ht="22.5">
      <c r="A3" s="45">
        <v>2</v>
      </c>
      <c r="B3" s="60" t="s">
        <v>713</v>
      </c>
      <c r="C3" s="9">
        <f>IF('مالیات 1401'!D9="بلی",0,C2-D2)</f>
        <v>0</v>
      </c>
      <c r="D3" s="10">
        <f>IF(C3&gt;100000000,100000000,C3)</f>
        <v>0</v>
      </c>
      <c r="E3" s="11">
        <f>IF(D3&gt;0,D3,0)</f>
        <v>0</v>
      </c>
      <c r="F3" s="5">
        <v>0.15</v>
      </c>
      <c r="G3" s="6">
        <f t="shared" ref="G3:G7" si="1">D3*F3</f>
        <v>0</v>
      </c>
      <c r="I3" s="45">
        <v>2</v>
      </c>
      <c r="J3" s="60" t="s">
        <v>4</v>
      </c>
      <c r="K3" s="33" t="e">
        <f>K2-L2</f>
        <v>#REF!</v>
      </c>
      <c r="L3" s="34" t="e">
        <f>IF(K3&gt;30000000,30000000,K3)</f>
        <v>#REF!</v>
      </c>
      <c r="M3" s="55" t="e">
        <f>IF(L3&gt;0,L3,0)</f>
        <v>#REF!</v>
      </c>
      <c r="N3" s="57">
        <v>0.15</v>
      </c>
      <c r="O3" s="50" t="e">
        <f t="shared" si="0"/>
        <v>#REF!</v>
      </c>
    </row>
    <row r="4" spans="1:15" ht="22.5">
      <c r="A4" s="45">
        <v>3</v>
      </c>
      <c r="B4" s="59" t="s">
        <v>714</v>
      </c>
      <c r="C4" s="9">
        <f>IF('مالیات 1401'!D10="بلی",0,C3-D3)</f>
        <v>0</v>
      </c>
      <c r="D4" s="10">
        <f>IF(C4&gt;100000000,100000000,C4)</f>
        <v>0</v>
      </c>
      <c r="E4" s="11">
        <f>IF(D4&gt;0,D4,0)</f>
        <v>0</v>
      </c>
      <c r="F4" s="5">
        <v>0.2</v>
      </c>
      <c r="G4" s="6">
        <f t="shared" si="1"/>
        <v>0</v>
      </c>
      <c r="I4" s="45">
        <v>3</v>
      </c>
      <c r="J4" s="59" t="s">
        <v>5</v>
      </c>
      <c r="K4" s="33" t="e">
        <f>K3-L3</f>
        <v>#REF!</v>
      </c>
      <c r="L4" s="34" t="e">
        <f>IF(K4&gt;45000000,45000000,K4)</f>
        <v>#REF!</v>
      </c>
      <c r="M4" s="55" t="e">
        <f>IF(L4&gt;0,L4,0)</f>
        <v>#REF!</v>
      </c>
      <c r="N4" s="57">
        <v>0.2</v>
      </c>
      <c r="O4" s="50" t="e">
        <f t="shared" si="0"/>
        <v>#REF!</v>
      </c>
    </row>
    <row r="5" spans="1:15" ht="23.25" thickBot="1">
      <c r="A5" s="45">
        <v>4</v>
      </c>
      <c r="B5" s="13" t="s">
        <v>715</v>
      </c>
      <c r="C5" s="9">
        <f t="shared" ref="C5:C6" si="2">C4-D4</f>
        <v>0</v>
      </c>
      <c r="D5" s="10">
        <f t="shared" ref="D5:D6" si="3">C5</f>
        <v>0</v>
      </c>
      <c r="E5" s="11">
        <f t="shared" ref="E5:E6" si="4">IF(D5&gt;0,D5,0)</f>
        <v>0</v>
      </c>
      <c r="F5" s="5">
        <v>0.3</v>
      </c>
      <c r="G5" s="6">
        <f>D5*F5</f>
        <v>0</v>
      </c>
      <c r="I5" s="45">
        <v>4</v>
      </c>
      <c r="J5" s="14" t="s">
        <v>25</v>
      </c>
      <c r="K5" s="15" t="e">
        <f>K4-L4</f>
        <v>#REF!</v>
      </c>
      <c r="L5" s="33" t="e">
        <f>K5</f>
        <v>#REF!</v>
      </c>
      <c r="M5" s="56" t="e">
        <f>IF(K5&gt;0,K5,0)</f>
        <v>#REF!</v>
      </c>
      <c r="N5" s="57">
        <v>0.25</v>
      </c>
      <c r="O5" s="50" t="e">
        <f t="shared" si="0"/>
        <v>#REF!</v>
      </c>
    </row>
    <row r="6" spans="1:15" ht="22.5">
      <c r="A6" s="45">
        <v>5</v>
      </c>
      <c r="B6" s="13" t="s">
        <v>1</v>
      </c>
      <c r="C6" s="9">
        <f t="shared" si="2"/>
        <v>0</v>
      </c>
      <c r="D6" s="10">
        <f t="shared" si="3"/>
        <v>0</v>
      </c>
      <c r="E6" s="11">
        <f t="shared" si="4"/>
        <v>0</v>
      </c>
      <c r="F6" s="5">
        <v>0.3</v>
      </c>
      <c r="G6" s="6">
        <f t="shared" si="1"/>
        <v>0</v>
      </c>
      <c r="O6" s="10" t="e">
        <f>SUM(O1:O5)</f>
        <v>#REF!</v>
      </c>
    </row>
    <row r="7" spans="1:15" ht="23.25" thickBot="1">
      <c r="A7" s="45">
        <v>6</v>
      </c>
      <c r="B7" s="14" t="s">
        <v>2</v>
      </c>
      <c r="C7" s="15">
        <f>C6-D6</f>
        <v>0</v>
      </c>
      <c r="D7" s="16">
        <f>C7</f>
        <v>0</v>
      </c>
      <c r="E7" s="17">
        <f>IF(C7&gt;0,C7,0)</f>
        <v>0</v>
      </c>
      <c r="F7" s="5">
        <v>0.35</v>
      </c>
      <c r="G7" s="6">
        <f t="shared" si="1"/>
        <v>0</v>
      </c>
      <c r="K7" s="19">
        <v>0</v>
      </c>
    </row>
    <row r="8" spans="1:15" ht="28.5" customHeight="1">
      <c r="C8" s="18">
        <f>SUM(C1:C7)</f>
        <v>0</v>
      </c>
      <c r="D8" s="6">
        <f>SUM(D1:D7)</f>
        <v>0</v>
      </c>
      <c r="E8" s="6">
        <f>IF(C8&gt;0,C8,0)</f>
        <v>0</v>
      </c>
      <c r="G8" s="10">
        <f>SUM(G1:G7)</f>
        <v>0</v>
      </c>
      <c r="K8" s="20">
        <v>0.1</v>
      </c>
    </row>
    <row r="9" spans="1:15" ht="21.75">
      <c r="C9" s="19">
        <v>0</v>
      </c>
      <c r="K9" s="19">
        <v>0.15</v>
      </c>
    </row>
    <row r="10" spans="1:15" ht="21.75">
      <c r="C10" s="20">
        <v>0.1</v>
      </c>
      <c r="K10" s="20">
        <v>0.2</v>
      </c>
      <c r="L10" s="21" t="e">
        <f>#REF!</f>
        <v>#REF!</v>
      </c>
    </row>
    <row r="11" spans="1:15" ht="21.75">
      <c r="C11" s="19">
        <v>0.15</v>
      </c>
      <c r="K11" s="22">
        <v>0.25</v>
      </c>
    </row>
    <row r="12" spans="1:15" ht="22.5">
      <c r="C12" s="20">
        <v>0.2</v>
      </c>
      <c r="D12" s="10">
        <f>'مالیات 1401'!J8</f>
        <v>0</v>
      </c>
      <c r="E12" s="53"/>
    </row>
    <row r="13" spans="1:15" ht="21.75">
      <c r="C13" s="22">
        <v>0.25</v>
      </c>
    </row>
    <row r="18" spans="2:5" ht="15.75" thickBot="1"/>
    <row r="19" spans="2:5" ht="22.5">
      <c r="B19" s="1" t="s">
        <v>0</v>
      </c>
      <c r="C19" s="23">
        <f>IF(('1400'!E12&lt;27500001),'1400'!E12,27500000)</f>
        <v>0</v>
      </c>
      <c r="D19" s="23"/>
      <c r="E19" s="24"/>
    </row>
    <row r="20" spans="2:5" ht="22.5">
      <c r="B20" s="8" t="s">
        <v>3</v>
      </c>
      <c r="C20" s="25">
        <f>IF('1400'!E12&lt;27500001,0,'1400'!E12-27500000)</f>
        <v>0</v>
      </c>
      <c r="D20" s="25">
        <f>IF(C20&gt;41250000,41250000,C20)</f>
        <v>0</v>
      </c>
      <c r="E20" s="26">
        <f>IF(D20&gt;0,D20,0)</f>
        <v>0</v>
      </c>
    </row>
    <row r="21" spans="2:5" ht="22.5">
      <c r="B21" s="12" t="s">
        <v>4</v>
      </c>
      <c r="C21" s="25">
        <f>C20-D20</f>
        <v>0</v>
      </c>
      <c r="D21" s="25">
        <f>IF(C21&gt;27500000,27500000,C21)</f>
        <v>0</v>
      </c>
      <c r="E21" s="26">
        <f>IF(D21&gt;0,D21,0)</f>
        <v>0</v>
      </c>
    </row>
    <row r="22" spans="2:5" ht="22.5">
      <c r="B22" s="8" t="s">
        <v>5</v>
      </c>
      <c r="C22" s="25">
        <f>C21-D21</f>
        <v>0</v>
      </c>
      <c r="D22" s="25">
        <f>IF(C22&gt;41250000,41250000,C22)</f>
        <v>0</v>
      </c>
      <c r="E22" s="26">
        <f>IF(D22&gt;0,D22,0)</f>
        <v>0</v>
      </c>
    </row>
    <row r="23" spans="2:5" ht="23.25" thickBot="1">
      <c r="B23" s="27" t="s">
        <v>6</v>
      </c>
      <c r="C23" s="28">
        <f>C22-D22</f>
        <v>0</v>
      </c>
      <c r="D23" s="25">
        <f>IF(C23&gt;55000000,55000000,C23)</f>
        <v>0</v>
      </c>
      <c r="E23" s="26">
        <f>IF(D23&gt;0,D23,0)</f>
        <v>0</v>
      </c>
    </row>
    <row r="24" spans="2:5" ht="23.25" thickBot="1">
      <c r="B24" s="14" t="s">
        <v>7</v>
      </c>
      <c r="C24" s="28">
        <f>C23-D23</f>
        <v>0</v>
      </c>
      <c r="D24" s="29"/>
      <c r="E24" s="29">
        <f>IF(C24&gt;0,C24,0)</f>
        <v>0</v>
      </c>
    </row>
    <row r="26" spans="2:5" ht="21.75">
      <c r="C26" s="19">
        <v>0</v>
      </c>
    </row>
    <row r="27" spans="2:5" ht="21.75">
      <c r="C27" s="20">
        <v>0.1</v>
      </c>
    </row>
    <row r="28" spans="2:5" ht="21.75">
      <c r="C28" s="19">
        <v>0.15</v>
      </c>
    </row>
    <row r="29" spans="2:5" ht="21.75">
      <c r="C29" s="20">
        <v>0.2</v>
      </c>
    </row>
    <row r="30" spans="2:5" ht="21.75">
      <c r="C30" s="22">
        <v>0.25</v>
      </c>
    </row>
    <row r="31" spans="2:5" ht="21.75">
      <c r="C31" s="22">
        <v>0.35</v>
      </c>
    </row>
    <row r="33" spans="2:19" ht="15.75" thickBot="1"/>
    <row r="34" spans="2:19" ht="22.5">
      <c r="B34" s="30" t="s">
        <v>8</v>
      </c>
      <c r="C34" s="31">
        <f>IF(E12&lt;23000000,E12,23000000)</f>
        <v>0</v>
      </c>
      <c r="D34" s="3"/>
      <c r="E34" s="4"/>
    </row>
    <row r="35" spans="2:19" ht="22.5">
      <c r="B35" s="32" t="s">
        <v>9</v>
      </c>
      <c r="C35" s="33">
        <f>IF('1400'!E12&lt;23000001,0,'1400'!E12-23000000)</f>
        <v>0</v>
      </c>
      <c r="D35" s="34">
        <f>IF(C35&gt;69000000,69000000,C35)</f>
        <v>0</v>
      </c>
      <c r="E35" s="35">
        <f>IF(D35&gt;0,D35,0)</f>
        <v>0</v>
      </c>
    </row>
    <row r="36" spans="2:19" ht="22.5">
      <c r="B36" s="36" t="s">
        <v>10</v>
      </c>
      <c r="C36" s="33">
        <f>C35-D35</f>
        <v>0</v>
      </c>
      <c r="D36" s="34">
        <f>IF(C36&gt;23000000,23000000,C36)</f>
        <v>0</v>
      </c>
      <c r="E36" s="35">
        <f>IF(D36&gt;0,D36,0)</f>
        <v>0</v>
      </c>
    </row>
    <row r="37" spans="2:19" ht="22.5">
      <c r="B37" s="32" t="s">
        <v>11</v>
      </c>
      <c r="C37" s="33">
        <f>C36-D36</f>
        <v>0</v>
      </c>
      <c r="D37" s="34">
        <f>IF(C37&gt;46000000,46000000,C37)</f>
        <v>0</v>
      </c>
      <c r="E37" s="35">
        <f>IF(D37&gt;0,D37,0)</f>
        <v>0</v>
      </c>
    </row>
    <row r="38" spans="2:19" ht="23.25" thickBot="1">
      <c r="B38" s="37" t="s">
        <v>12</v>
      </c>
      <c r="C38" s="15">
        <f>C37-D37</f>
        <v>0</v>
      </c>
      <c r="D38" s="38"/>
      <c r="E38" s="39">
        <f>IF(C38&gt;0,C38,0)</f>
        <v>0</v>
      </c>
    </row>
    <row r="40" spans="2:19" ht="21.75">
      <c r="C40" s="19">
        <v>0</v>
      </c>
    </row>
    <row r="41" spans="2:19" ht="21.75">
      <c r="C41" s="20">
        <v>0.1</v>
      </c>
    </row>
    <row r="42" spans="2:19" ht="21.75">
      <c r="C42" s="19">
        <v>0.15</v>
      </c>
    </row>
    <row r="43" spans="2:19" ht="21.75">
      <c r="C43" s="20">
        <v>0.25</v>
      </c>
    </row>
    <row r="44" spans="2:19" ht="21.75">
      <c r="C44" s="22">
        <v>0.35</v>
      </c>
    </row>
    <row r="46" spans="2:19" ht="15.75" thickBot="1"/>
    <row r="47" spans="2:19" ht="22.5" thickBot="1">
      <c r="B47" s="40"/>
      <c r="C47" s="41">
        <v>1398</v>
      </c>
      <c r="D47" s="41">
        <v>1397</v>
      </c>
      <c r="E47" s="41">
        <v>1399</v>
      </c>
      <c r="G47" s="42"/>
      <c r="H47" s="43">
        <v>1398</v>
      </c>
      <c r="I47" s="43">
        <v>1397</v>
      </c>
      <c r="J47" s="43">
        <v>1399</v>
      </c>
      <c r="L47" s="44"/>
      <c r="M47" s="45">
        <v>98</v>
      </c>
      <c r="N47" s="45">
        <v>97</v>
      </c>
      <c r="O47" s="45">
        <v>99</v>
      </c>
      <c r="P47" s="46"/>
      <c r="Q47" s="46">
        <v>1398</v>
      </c>
      <c r="R47" s="46">
        <v>1397</v>
      </c>
      <c r="S47" s="46">
        <v>1399</v>
      </c>
    </row>
    <row r="48" spans="2:19" ht="26.25" thickBot="1">
      <c r="B48" s="47">
        <f>G48*1000000</f>
        <v>23000000</v>
      </c>
      <c r="C48" s="47"/>
      <c r="D48" s="47">
        <f>I48*1000000</f>
        <v>0</v>
      </c>
      <c r="E48" s="47">
        <f>J48*1000000</f>
        <v>0</v>
      </c>
      <c r="G48" s="48">
        <v>23</v>
      </c>
      <c r="H48" s="49"/>
      <c r="I48" s="49">
        <v>0</v>
      </c>
      <c r="J48" s="49"/>
      <c r="L48" s="50">
        <v>23000000</v>
      </c>
      <c r="M48" s="45"/>
      <c r="N48" s="45">
        <v>1</v>
      </c>
      <c r="O48" s="45"/>
      <c r="P48" s="46">
        <f t="shared" ref="P48:Q63" si="5">L48/1000000</f>
        <v>23</v>
      </c>
      <c r="Q48" s="46"/>
      <c r="R48" s="46"/>
      <c r="S48" s="46"/>
    </row>
    <row r="49" spans="2:21" ht="26.25" thickBot="1">
      <c r="B49" s="47">
        <f t="shared" ref="B49:C68" si="6">G49*1000000</f>
        <v>24000000</v>
      </c>
      <c r="C49" s="47"/>
      <c r="D49" s="47">
        <f t="shared" ref="D49:E68" si="7">I49*1000000</f>
        <v>100000</v>
      </c>
      <c r="E49" s="47">
        <f t="shared" si="7"/>
        <v>0</v>
      </c>
      <c r="G49" s="48">
        <v>24</v>
      </c>
      <c r="H49" s="49"/>
      <c r="I49" s="49">
        <v>0.1</v>
      </c>
      <c r="J49" s="49"/>
      <c r="L49" s="50">
        <v>25000000</v>
      </c>
      <c r="M49" s="45"/>
      <c r="N49" s="45">
        <v>200000</v>
      </c>
      <c r="O49" s="45"/>
      <c r="P49" s="46">
        <f t="shared" si="5"/>
        <v>25</v>
      </c>
      <c r="Q49" s="46"/>
      <c r="R49" s="46">
        <f t="shared" ref="R49:S63" si="8">N49/1000000</f>
        <v>0.2</v>
      </c>
      <c r="S49" s="46"/>
    </row>
    <row r="50" spans="2:21" ht="26.25" thickBot="1">
      <c r="B50" s="47">
        <f t="shared" si="6"/>
        <v>27000000</v>
      </c>
      <c r="C50" s="47">
        <f t="shared" si="6"/>
        <v>0</v>
      </c>
      <c r="D50" s="47">
        <f t="shared" si="7"/>
        <v>400000</v>
      </c>
      <c r="E50" s="47">
        <f t="shared" si="7"/>
        <v>0</v>
      </c>
      <c r="G50" s="48">
        <v>27</v>
      </c>
      <c r="H50" s="49">
        <v>0</v>
      </c>
      <c r="I50" s="49">
        <v>0.4</v>
      </c>
      <c r="J50" s="49"/>
      <c r="L50" s="50">
        <v>27000000</v>
      </c>
      <c r="M50" s="45">
        <v>1</v>
      </c>
      <c r="N50" s="45">
        <v>400000</v>
      </c>
      <c r="O50" s="45"/>
      <c r="P50" s="46">
        <f t="shared" si="5"/>
        <v>27</v>
      </c>
      <c r="Q50" s="46"/>
      <c r="R50" s="46">
        <f t="shared" si="8"/>
        <v>0.4</v>
      </c>
      <c r="S50" s="46"/>
    </row>
    <row r="51" spans="2:21" ht="26.25" thickBot="1">
      <c r="B51" s="47"/>
      <c r="C51" s="47"/>
      <c r="D51" s="47"/>
      <c r="E51" s="47"/>
      <c r="G51" s="48"/>
      <c r="H51" s="49"/>
      <c r="I51" s="49"/>
      <c r="J51" s="49"/>
      <c r="L51" s="50">
        <v>30000000</v>
      </c>
      <c r="M51" s="45">
        <v>250000</v>
      </c>
      <c r="N51" s="45">
        <v>700000</v>
      </c>
      <c r="O51" s="45">
        <v>1</v>
      </c>
      <c r="P51" s="46">
        <f t="shared" si="5"/>
        <v>30</v>
      </c>
      <c r="Q51" s="46">
        <f t="shared" si="5"/>
        <v>0.25</v>
      </c>
      <c r="R51" s="46">
        <f t="shared" si="8"/>
        <v>0.7</v>
      </c>
      <c r="S51" s="46"/>
    </row>
    <row r="52" spans="2:21" ht="26.25" thickBot="1">
      <c r="B52" s="47"/>
      <c r="C52" s="47"/>
      <c r="D52" s="47"/>
      <c r="E52" s="47"/>
      <c r="G52" s="48"/>
      <c r="H52" s="49"/>
      <c r="I52" s="49"/>
      <c r="J52" s="49"/>
      <c r="L52" s="50">
        <v>33000000</v>
      </c>
      <c r="M52" s="45">
        <v>550000</v>
      </c>
      <c r="N52" s="45">
        <v>1000000</v>
      </c>
      <c r="O52" s="45">
        <v>300000</v>
      </c>
      <c r="P52" s="46">
        <f t="shared" si="5"/>
        <v>33</v>
      </c>
      <c r="Q52" s="46">
        <f t="shared" si="5"/>
        <v>0.55000000000000004</v>
      </c>
      <c r="R52" s="46">
        <f t="shared" si="8"/>
        <v>1</v>
      </c>
      <c r="S52" s="46">
        <f t="shared" si="8"/>
        <v>0.3</v>
      </c>
    </row>
    <row r="53" spans="2:21" ht="26.25" thickBot="1">
      <c r="B53" s="47">
        <f t="shared" si="6"/>
        <v>28000000</v>
      </c>
      <c r="C53" s="47">
        <f t="shared" si="6"/>
        <v>50000</v>
      </c>
      <c r="D53" s="47">
        <f t="shared" si="7"/>
        <v>500000</v>
      </c>
      <c r="E53" s="47">
        <f t="shared" si="7"/>
        <v>0</v>
      </c>
      <c r="G53" s="48">
        <v>28</v>
      </c>
      <c r="H53" s="49">
        <v>0.05</v>
      </c>
      <c r="I53" s="49">
        <v>0.5</v>
      </c>
      <c r="J53" s="49"/>
      <c r="L53" s="50">
        <v>68750000</v>
      </c>
      <c r="M53" s="45">
        <v>4125000</v>
      </c>
      <c r="N53" s="45">
        <v>4575000</v>
      </c>
      <c r="O53" s="45">
        <v>3875000</v>
      </c>
      <c r="P53" s="46">
        <f t="shared" si="5"/>
        <v>68.75</v>
      </c>
      <c r="Q53" s="46">
        <f t="shared" si="5"/>
        <v>4.125</v>
      </c>
      <c r="R53" s="46">
        <f t="shared" si="8"/>
        <v>4.5750000000000002</v>
      </c>
      <c r="S53" s="46">
        <f t="shared" si="8"/>
        <v>3.875</v>
      </c>
      <c r="U53" s="45"/>
    </row>
    <row r="54" spans="2:21" ht="26.25" thickBot="1">
      <c r="B54" s="47">
        <f t="shared" si="6"/>
        <v>30000000</v>
      </c>
      <c r="C54" s="47">
        <f t="shared" si="6"/>
        <v>250000</v>
      </c>
      <c r="D54" s="47">
        <f t="shared" si="7"/>
        <v>700000</v>
      </c>
      <c r="E54" s="47">
        <f t="shared" si="7"/>
        <v>0</v>
      </c>
      <c r="G54" s="48">
        <v>30</v>
      </c>
      <c r="H54" s="49">
        <v>0.25</v>
      </c>
      <c r="I54" s="49">
        <v>0.7</v>
      </c>
      <c r="J54" s="49">
        <v>0</v>
      </c>
      <c r="L54" s="50">
        <v>77750000</v>
      </c>
      <c r="M54" s="45">
        <v>5475000</v>
      </c>
      <c r="N54" s="45">
        <v>5475000</v>
      </c>
      <c r="O54" s="45">
        <v>4912500</v>
      </c>
      <c r="P54" s="46">
        <f t="shared" si="5"/>
        <v>77.75</v>
      </c>
      <c r="Q54" s="46">
        <f t="shared" si="5"/>
        <v>5.4749999999999996</v>
      </c>
      <c r="R54" s="46">
        <f t="shared" si="8"/>
        <v>5.4749999999999996</v>
      </c>
      <c r="S54" s="46">
        <f t="shared" si="8"/>
        <v>4.9124999999999996</v>
      </c>
    </row>
    <row r="55" spans="2:21" ht="26.25" thickBot="1">
      <c r="B55" s="47">
        <f t="shared" si="6"/>
        <v>35000000</v>
      </c>
      <c r="C55" s="47">
        <f t="shared" si="6"/>
        <v>750000</v>
      </c>
      <c r="D55" s="47">
        <f t="shared" si="7"/>
        <v>1200000</v>
      </c>
      <c r="E55" s="47">
        <f t="shared" si="7"/>
        <v>500000</v>
      </c>
      <c r="G55" s="48">
        <v>35</v>
      </c>
      <c r="H55" s="49">
        <v>0.75</v>
      </c>
      <c r="I55" s="49">
        <v>1.2</v>
      </c>
      <c r="J55" s="49">
        <v>0.5</v>
      </c>
      <c r="L55" s="50">
        <v>92000000</v>
      </c>
      <c r="M55" s="45">
        <v>7612500</v>
      </c>
      <c r="N55" s="45">
        <v>6900000</v>
      </c>
      <c r="O55" s="45">
        <v>7050000</v>
      </c>
      <c r="P55" s="46">
        <f t="shared" si="5"/>
        <v>92</v>
      </c>
      <c r="Q55" s="46">
        <f t="shared" si="5"/>
        <v>7.6124999999999998</v>
      </c>
      <c r="R55" s="46">
        <f t="shared" si="8"/>
        <v>6.9</v>
      </c>
      <c r="S55" s="46">
        <f t="shared" si="8"/>
        <v>7.05</v>
      </c>
    </row>
    <row r="56" spans="2:21" ht="26.25" thickBot="1">
      <c r="B56" s="47">
        <f t="shared" si="6"/>
        <v>40000000</v>
      </c>
      <c r="C56" s="47">
        <f t="shared" si="6"/>
        <v>1250000</v>
      </c>
      <c r="D56" s="47">
        <f t="shared" si="7"/>
        <v>1700000</v>
      </c>
      <c r="E56" s="47">
        <f t="shared" si="7"/>
        <v>1000000</v>
      </c>
      <c r="G56" s="48">
        <v>40</v>
      </c>
      <c r="H56" s="49">
        <v>1.25</v>
      </c>
      <c r="I56" s="49">
        <v>1.7</v>
      </c>
      <c r="J56" s="49">
        <v>1</v>
      </c>
      <c r="L56" s="50">
        <v>96250000</v>
      </c>
      <c r="M56" s="45">
        <v>8250000</v>
      </c>
      <c r="N56" s="45">
        <v>7537500</v>
      </c>
      <c r="O56" s="45">
        <v>7687500</v>
      </c>
      <c r="P56" s="46">
        <f t="shared" si="5"/>
        <v>96.25</v>
      </c>
      <c r="Q56" s="46">
        <f t="shared" si="5"/>
        <v>8.25</v>
      </c>
      <c r="R56" s="46">
        <f t="shared" si="8"/>
        <v>7.5374999999999996</v>
      </c>
      <c r="S56" s="46">
        <f t="shared" si="8"/>
        <v>7.6875</v>
      </c>
    </row>
    <row r="57" spans="2:21" ht="26.25" thickBot="1">
      <c r="B57" s="47">
        <f t="shared" si="6"/>
        <v>41250000</v>
      </c>
      <c r="C57" s="47">
        <f t="shared" si="6"/>
        <v>1375000</v>
      </c>
      <c r="D57" s="47">
        <f t="shared" si="7"/>
        <v>1822500</v>
      </c>
      <c r="E57" s="47">
        <f t="shared" si="7"/>
        <v>1000000</v>
      </c>
      <c r="G57" s="48">
        <v>41.25</v>
      </c>
      <c r="H57" s="49">
        <v>1.375</v>
      </c>
      <c r="I57" s="49">
        <v>1.8225</v>
      </c>
      <c r="J57" s="49">
        <v>1</v>
      </c>
      <c r="L57" s="50">
        <v>115000000</v>
      </c>
      <c r="M57" s="45">
        <v>12000000</v>
      </c>
      <c r="N57" s="45">
        <v>10350000</v>
      </c>
      <c r="O57" s="45">
        <v>11000000</v>
      </c>
      <c r="P57" s="46">
        <f t="shared" si="5"/>
        <v>115</v>
      </c>
      <c r="Q57" s="46">
        <f t="shared" si="5"/>
        <v>12</v>
      </c>
      <c r="R57" s="46">
        <f t="shared" si="8"/>
        <v>10.35</v>
      </c>
      <c r="S57" s="46">
        <f t="shared" si="8"/>
        <v>11</v>
      </c>
    </row>
    <row r="58" spans="2:21" ht="26.25" thickBot="1">
      <c r="B58" s="47">
        <f t="shared" si="6"/>
        <v>45000000</v>
      </c>
      <c r="C58" s="47">
        <f t="shared" si="6"/>
        <v>1937500</v>
      </c>
      <c r="D58" s="47">
        <f t="shared" si="7"/>
        <v>2200000</v>
      </c>
      <c r="E58" s="47">
        <v>1500000</v>
      </c>
      <c r="G58" s="48">
        <v>45</v>
      </c>
      <c r="H58" s="49">
        <v>1.9375</v>
      </c>
      <c r="I58" s="49">
        <v>2.2000000000000002</v>
      </c>
      <c r="J58" s="51" t="s">
        <v>13</v>
      </c>
      <c r="L58" s="50">
        <v>137500000</v>
      </c>
      <c r="M58" s="45">
        <v>16500000</v>
      </c>
      <c r="N58" s="45">
        <v>15975000</v>
      </c>
      <c r="O58" s="45">
        <v>15500000</v>
      </c>
      <c r="P58" s="46">
        <f t="shared" si="5"/>
        <v>137.5</v>
      </c>
      <c r="Q58" s="46">
        <f t="shared" si="5"/>
        <v>16.5</v>
      </c>
      <c r="R58" s="46">
        <f t="shared" si="8"/>
        <v>15.975</v>
      </c>
      <c r="S58" s="46">
        <f t="shared" si="8"/>
        <v>15.5</v>
      </c>
    </row>
    <row r="59" spans="2:21" ht="26.25" thickBot="1">
      <c r="B59" s="47">
        <f t="shared" si="6"/>
        <v>50000000</v>
      </c>
      <c r="C59" s="47">
        <f t="shared" si="6"/>
        <v>2687500</v>
      </c>
      <c r="D59" s="47">
        <f t="shared" si="7"/>
        <v>2700000</v>
      </c>
      <c r="E59" s="47">
        <f t="shared" si="7"/>
        <v>2000000</v>
      </c>
      <c r="G59" s="48">
        <v>50</v>
      </c>
      <c r="H59" s="49">
        <v>2.6875</v>
      </c>
      <c r="I59" s="49">
        <v>2.7</v>
      </c>
      <c r="J59" s="49">
        <v>2</v>
      </c>
      <c r="L59" s="50">
        <v>161000000</v>
      </c>
      <c r="M59" s="45">
        <v>22375000</v>
      </c>
      <c r="N59" s="45">
        <v>21850000</v>
      </c>
      <c r="O59" s="45">
        <v>20750000</v>
      </c>
      <c r="P59" s="46">
        <f t="shared" si="5"/>
        <v>161</v>
      </c>
      <c r="Q59" s="46">
        <f t="shared" si="5"/>
        <v>22.375</v>
      </c>
      <c r="R59" s="46">
        <f t="shared" si="8"/>
        <v>21.85</v>
      </c>
      <c r="S59" s="46">
        <f t="shared" si="8"/>
        <v>20.75</v>
      </c>
    </row>
    <row r="60" spans="2:21" ht="26.25" thickBot="1">
      <c r="B60" s="47">
        <f t="shared" si="6"/>
        <v>55000000</v>
      </c>
      <c r="C60" s="47">
        <f t="shared" si="6"/>
        <v>3437500</v>
      </c>
      <c r="D60" s="47">
        <f t="shared" si="7"/>
        <v>3200000</v>
      </c>
      <c r="E60" s="47">
        <v>2500000</v>
      </c>
      <c r="G60" s="48">
        <v>55</v>
      </c>
      <c r="H60" s="49">
        <v>3.4375</v>
      </c>
      <c r="I60" s="49">
        <v>3.2</v>
      </c>
      <c r="J60" s="49" t="s">
        <v>14</v>
      </c>
      <c r="L60" s="50">
        <v>166250000</v>
      </c>
      <c r="M60" s="45">
        <v>23687500</v>
      </c>
      <c r="N60" s="45">
        <v>23687500</v>
      </c>
      <c r="O60" s="45">
        <v>22062500</v>
      </c>
      <c r="P60" s="46">
        <f t="shared" si="5"/>
        <v>166.25</v>
      </c>
      <c r="Q60" s="46">
        <f t="shared" si="5"/>
        <v>23.6875</v>
      </c>
      <c r="R60" s="46">
        <f t="shared" si="8"/>
        <v>23.6875</v>
      </c>
      <c r="S60" s="46">
        <f t="shared" si="8"/>
        <v>22.0625</v>
      </c>
    </row>
    <row r="61" spans="2:21" ht="26.25" thickBot="1">
      <c r="B61" s="47">
        <f t="shared" si="6"/>
        <v>68750000</v>
      </c>
      <c r="C61" s="47">
        <f t="shared" si="6"/>
        <v>5500000</v>
      </c>
      <c r="D61" s="47">
        <f t="shared" si="7"/>
        <v>4575000</v>
      </c>
      <c r="E61" s="47">
        <v>3900000</v>
      </c>
      <c r="G61" s="48">
        <v>68.75</v>
      </c>
      <c r="H61" s="49">
        <v>5.5</v>
      </c>
      <c r="I61" s="49">
        <v>4.5750000000000002</v>
      </c>
      <c r="J61" s="49" t="s">
        <v>15</v>
      </c>
      <c r="L61" s="50">
        <v>192500000</v>
      </c>
      <c r="M61" s="45">
        <v>30250000</v>
      </c>
      <c r="N61" s="45">
        <v>32875000</v>
      </c>
      <c r="O61" s="45">
        <v>28625000</v>
      </c>
      <c r="P61" s="46">
        <f t="shared" si="5"/>
        <v>192.5</v>
      </c>
      <c r="Q61" s="46">
        <f t="shared" si="5"/>
        <v>30.25</v>
      </c>
      <c r="R61" s="46">
        <f t="shared" si="8"/>
        <v>32.875</v>
      </c>
      <c r="S61" s="46">
        <f t="shared" si="8"/>
        <v>28.625</v>
      </c>
    </row>
    <row r="62" spans="2:21" ht="26.25" thickBot="1">
      <c r="B62" s="47">
        <f t="shared" si="6"/>
        <v>92000000</v>
      </c>
      <c r="C62" s="47">
        <f t="shared" si="6"/>
        <v>10150000</v>
      </c>
      <c r="D62" s="47">
        <f t="shared" si="7"/>
        <v>6900000</v>
      </c>
      <c r="E62" s="47">
        <v>70500000</v>
      </c>
      <c r="G62" s="48">
        <v>92</v>
      </c>
      <c r="H62" s="49">
        <v>10.15</v>
      </c>
      <c r="I62" s="49">
        <v>6.9</v>
      </c>
      <c r="J62" s="49" t="s">
        <v>16</v>
      </c>
      <c r="L62" s="50">
        <v>210000000</v>
      </c>
      <c r="M62" s="45">
        <v>36375000</v>
      </c>
      <c r="N62" s="45">
        <v>39000000</v>
      </c>
      <c r="O62" s="45">
        <v>33000000</v>
      </c>
      <c r="P62" s="46">
        <f t="shared" si="5"/>
        <v>210</v>
      </c>
      <c r="Q62" s="46">
        <f t="shared" si="5"/>
        <v>36.375</v>
      </c>
      <c r="R62" s="46">
        <f t="shared" si="8"/>
        <v>39</v>
      </c>
      <c r="S62" s="46">
        <f t="shared" si="8"/>
        <v>33</v>
      </c>
    </row>
    <row r="63" spans="2:21" ht="26.25" thickBot="1">
      <c r="B63" s="47">
        <f t="shared" si="6"/>
        <v>110000000</v>
      </c>
      <c r="C63" s="47">
        <f t="shared" si="6"/>
        <v>13750000</v>
      </c>
      <c r="D63" s="47">
        <f t="shared" si="7"/>
        <v>9600000</v>
      </c>
      <c r="E63" s="47">
        <f t="shared" si="7"/>
        <v>10000000</v>
      </c>
      <c r="G63" s="48">
        <v>110</v>
      </c>
      <c r="H63" s="49">
        <v>13.75</v>
      </c>
      <c r="I63" s="49">
        <v>9.6</v>
      </c>
      <c r="J63" s="49">
        <v>10</v>
      </c>
      <c r="L63" s="50">
        <v>230000000</v>
      </c>
      <c r="M63" s="45">
        <v>43375000</v>
      </c>
      <c r="N63" s="45">
        <v>46000000</v>
      </c>
      <c r="O63" s="45">
        <v>38000000</v>
      </c>
      <c r="P63" s="46">
        <f t="shared" si="5"/>
        <v>230</v>
      </c>
      <c r="Q63" s="46">
        <f t="shared" si="5"/>
        <v>43.375</v>
      </c>
      <c r="R63" s="46">
        <f t="shared" si="8"/>
        <v>46</v>
      </c>
      <c r="S63" s="46">
        <f t="shared" si="8"/>
        <v>38</v>
      </c>
    </row>
    <row r="64" spans="2:21" ht="26.25" thickBot="1">
      <c r="B64" s="47">
        <f t="shared" si="6"/>
        <v>115000000</v>
      </c>
      <c r="C64" s="47">
        <f t="shared" si="6"/>
        <v>15000000</v>
      </c>
      <c r="D64" s="47">
        <f t="shared" si="7"/>
        <v>10350000</v>
      </c>
      <c r="E64" s="47">
        <f t="shared" si="7"/>
        <v>11000000</v>
      </c>
      <c r="G64" s="48">
        <v>115</v>
      </c>
      <c r="H64" s="49">
        <v>15</v>
      </c>
      <c r="I64" s="49">
        <v>10.35</v>
      </c>
      <c r="J64" s="49">
        <v>11</v>
      </c>
    </row>
    <row r="65" spans="2:16" ht="26.25" thickBot="1">
      <c r="B65" s="47">
        <f t="shared" si="6"/>
        <v>161000000</v>
      </c>
      <c r="C65" s="47">
        <f t="shared" si="6"/>
        <v>26500000</v>
      </c>
      <c r="D65" s="47">
        <f t="shared" si="7"/>
        <v>21850000</v>
      </c>
      <c r="E65" s="47">
        <v>20750000</v>
      </c>
      <c r="G65" s="48">
        <v>161</v>
      </c>
      <c r="H65" s="49">
        <v>26.5</v>
      </c>
      <c r="I65" s="49">
        <v>21.85</v>
      </c>
      <c r="J65" s="49" t="s">
        <v>17</v>
      </c>
    </row>
    <row r="66" spans="2:16" ht="26.25" thickBot="1">
      <c r="B66" s="47">
        <f t="shared" si="6"/>
        <v>165000000</v>
      </c>
      <c r="C66" s="47">
        <f t="shared" si="6"/>
        <v>27500000</v>
      </c>
      <c r="D66" s="47">
        <f t="shared" si="7"/>
        <v>23250000</v>
      </c>
      <c r="E66" s="47">
        <v>21750000</v>
      </c>
      <c r="G66" s="48">
        <v>165</v>
      </c>
      <c r="H66" s="49">
        <v>27.5</v>
      </c>
      <c r="I66" s="49">
        <v>23.25</v>
      </c>
      <c r="J66" s="49" t="s">
        <v>18</v>
      </c>
    </row>
    <row r="67" spans="2:16" ht="26.25" thickBot="1">
      <c r="B67" s="47">
        <f t="shared" si="6"/>
        <v>180000000</v>
      </c>
      <c r="C67" s="47">
        <f t="shared" si="6"/>
        <v>32750000</v>
      </c>
      <c r="D67" s="47">
        <f t="shared" si="7"/>
        <v>28500000</v>
      </c>
      <c r="E67" s="47">
        <v>25500000</v>
      </c>
      <c r="G67" s="48">
        <v>180</v>
      </c>
      <c r="H67" s="49">
        <v>32.75</v>
      </c>
      <c r="I67" s="49">
        <v>28.5</v>
      </c>
      <c r="J67" s="49" t="s">
        <v>19</v>
      </c>
    </row>
    <row r="68" spans="2:16" ht="26.25" thickBot="1">
      <c r="B68" s="47">
        <f t="shared" si="6"/>
        <v>230000000</v>
      </c>
      <c r="C68" s="47">
        <f t="shared" si="6"/>
        <v>50250000</v>
      </c>
      <c r="D68" s="47">
        <f t="shared" si="7"/>
        <v>46000000</v>
      </c>
      <c r="E68" s="47">
        <f t="shared" si="7"/>
        <v>38000000</v>
      </c>
      <c r="G68" s="48">
        <v>230</v>
      </c>
      <c r="H68" s="49">
        <v>50.25</v>
      </c>
      <c r="I68" s="49">
        <v>46</v>
      </c>
      <c r="J68" s="49">
        <v>38</v>
      </c>
    </row>
    <row r="73" spans="2:16" ht="12" customHeight="1"/>
    <row r="74" spans="2:16" ht="41.25" customHeight="1">
      <c r="B74" s="151" t="s">
        <v>20</v>
      </c>
      <c r="C74" s="151"/>
      <c r="D74" s="151"/>
      <c r="E74" s="151"/>
      <c r="F74" s="151"/>
      <c r="G74" s="151"/>
      <c r="H74" s="151"/>
      <c r="I74" s="151"/>
      <c r="J74" s="151"/>
      <c r="K74" s="151"/>
      <c r="L74" s="151"/>
    </row>
    <row r="76" spans="2:16" ht="26.25">
      <c r="B76" s="152" t="s">
        <v>21</v>
      </c>
      <c r="C76" s="152"/>
      <c r="D76" s="152"/>
      <c r="E76" s="152"/>
      <c r="F76" s="152"/>
      <c r="G76" s="152"/>
      <c r="H76" s="152"/>
      <c r="I76" s="152"/>
      <c r="J76" s="152"/>
      <c r="K76" s="152"/>
      <c r="L76" s="152"/>
      <c r="M76" s="152"/>
      <c r="N76" s="152"/>
      <c r="O76" s="152"/>
      <c r="P76" s="152"/>
    </row>
    <row r="78" spans="2:16" ht="26.25">
      <c r="B78" s="152" t="s">
        <v>22</v>
      </c>
      <c r="C78" s="152"/>
      <c r="D78" s="152"/>
      <c r="E78" s="152"/>
      <c r="F78" s="152"/>
      <c r="G78" s="152"/>
      <c r="H78" s="152"/>
      <c r="I78" s="152"/>
      <c r="J78" s="152"/>
      <c r="K78" s="152"/>
      <c r="L78" s="152"/>
      <c r="M78" s="152"/>
      <c r="N78" s="152"/>
      <c r="O78" s="152"/>
      <c r="P78" s="152"/>
    </row>
    <row r="80" spans="2:16" ht="26.25">
      <c r="B80" s="152" t="s">
        <v>23</v>
      </c>
      <c r="C80" s="152"/>
      <c r="D80" s="152"/>
      <c r="E80" s="152"/>
      <c r="F80" s="152"/>
      <c r="G80" s="152"/>
      <c r="H80" s="152"/>
      <c r="I80" s="152"/>
      <c r="J80" s="152"/>
      <c r="K80" s="152"/>
      <c r="L80" s="152"/>
      <c r="M80" s="152"/>
      <c r="N80" s="152"/>
      <c r="O80" s="152"/>
      <c r="P80" s="152"/>
    </row>
    <row r="81" spans="2:16" ht="26.25">
      <c r="B81" s="152" t="s">
        <v>24</v>
      </c>
      <c r="C81" s="152"/>
      <c r="D81" s="152"/>
      <c r="E81" s="152"/>
      <c r="F81" s="152"/>
      <c r="G81" s="152"/>
      <c r="H81" s="152"/>
      <c r="I81" s="152"/>
      <c r="J81" s="152"/>
      <c r="K81" s="152"/>
      <c r="L81" s="152"/>
      <c r="M81" s="152"/>
      <c r="N81" s="152"/>
      <c r="O81" s="152"/>
      <c r="P81" s="152"/>
    </row>
    <row r="82" spans="2:16" ht="15.75">
      <c r="B82" s="52"/>
    </row>
    <row r="155" spans="1:2" ht="21">
      <c r="A155" s="94">
        <v>1</v>
      </c>
      <c r="B155" s="95" t="s">
        <v>46</v>
      </c>
    </row>
    <row r="156" spans="1:2" ht="18.75">
      <c r="A156" s="90">
        <v>1</v>
      </c>
      <c r="B156" s="92" t="s">
        <v>47</v>
      </c>
    </row>
    <row r="157" spans="1:2" ht="18.75">
      <c r="A157" s="90">
        <v>1</v>
      </c>
      <c r="B157" s="92" t="s">
        <v>48</v>
      </c>
    </row>
    <row r="158" spans="1:2" ht="18.75">
      <c r="A158" s="90">
        <v>1</v>
      </c>
      <c r="B158" s="92" t="s">
        <v>49</v>
      </c>
    </row>
    <row r="159" spans="1:2" ht="18.75">
      <c r="A159" s="90">
        <v>1</v>
      </c>
      <c r="B159" s="92" t="s">
        <v>50</v>
      </c>
    </row>
    <row r="160" spans="1:2" ht="18.75">
      <c r="A160" s="90">
        <v>1</v>
      </c>
      <c r="B160" s="92" t="s">
        <v>51</v>
      </c>
    </row>
    <row r="161" spans="1:2" ht="18.75">
      <c r="A161" s="90">
        <v>1</v>
      </c>
      <c r="B161" s="92" t="s">
        <v>52</v>
      </c>
    </row>
    <row r="162" spans="1:2" ht="18.75">
      <c r="A162" s="90">
        <v>1</v>
      </c>
      <c r="B162" s="92" t="s">
        <v>53</v>
      </c>
    </row>
    <row r="163" spans="1:2" ht="18.75">
      <c r="A163" s="90">
        <v>1</v>
      </c>
      <c r="B163" s="92" t="s">
        <v>54</v>
      </c>
    </row>
    <row r="164" spans="1:2" ht="18.75">
      <c r="A164" s="90">
        <v>1</v>
      </c>
      <c r="B164" s="92" t="s">
        <v>55</v>
      </c>
    </row>
    <row r="165" spans="1:2" ht="18.75">
      <c r="A165" s="90">
        <v>1</v>
      </c>
      <c r="B165" s="92" t="s">
        <v>56</v>
      </c>
    </row>
    <row r="166" spans="1:2" ht="18.75">
      <c r="A166" s="90">
        <v>1</v>
      </c>
      <c r="B166" s="92" t="s">
        <v>57</v>
      </c>
    </row>
    <row r="167" spans="1:2" ht="18.75">
      <c r="A167" s="90">
        <v>1</v>
      </c>
      <c r="B167" s="92" t="s">
        <v>58</v>
      </c>
    </row>
    <row r="168" spans="1:2" ht="18.75">
      <c r="A168" s="90">
        <v>1</v>
      </c>
      <c r="B168" s="92" t="s">
        <v>59</v>
      </c>
    </row>
    <row r="169" spans="1:2" ht="18.75">
      <c r="A169" s="90">
        <v>1</v>
      </c>
      <c r="B169" s="92" t="s">
        <v>60</v>
      </c>
    </row>
    <row r="170" spans="1:2" ht="18.75">
      <c r="A170" s="90">
        <v>1</v>
      </c>
      <c r="B170" s="92" t="s">
        <v>61</v>
      </c>
    </row>
    <row r="171" spans="1:2" ht="18.75">
      <c r="A171" s="90">
        <v>1</v>
      </c>
      <c r="B171" s="92" t="s">
        <v>62</v>
      </c>
    </row>
    <row r="172" spans="1:2" ht="18.75">
      <c r="A172" s="90">
        <v>1</v>
      </c>
      <c r="B172" s="92" t="s">
        <v>63</v>
      </c>
    </row>
    <row r="173" spans="1:2" ht="18.75">
      <c r="A173" s="90">
        <v>1</v>
      </c>
      <c r="B173" s="92" t="s">
        <v>64</v>
      </c>
    </row>
    <row r="174" spans="1:2" ht="18.75">
      <c r="A174" s="90">
        <v>1</v>
      </c>
      <c r="B174" s="92" t="s">
        <v>65</v>
      </c>
    </row>
    <row r="175" spans="1:2" ht="18.75">
      <c r="A175" s="90">
        <v>1</v>
      </c>
      <c r="B175" s="92" t="s">
        <v>66</v>
      </c>
    </row>
    <row r="176" spans="1:2" ht="18.75">
      <c r="A176" s="90">
        <v>1</v>
      </c>
      <c r="B176" s="92" t="s">
        <v>67</v>
      </c>
    </row>
    <row r="177" spans="1:2" ht="18.75">
      <c r="A177" s="90">
        <v>1</v>
      </c>
      <c r="B177" s="92" t="s">
        <v>68</v>
      </c>
    </row>
    <row r="178" spans="1:2" ht="18.75">
      <c r="A178" s="90">
        <v>1</v>
      </c>
      <c r="B178" s="92" t="s">
        <v>69</v>
      </c>
    </row>
    <row r="179" spans="1:2" ht="18.75">
      <c r="A179" s="90">
        <v>1</v>
      </c>
      <c r="B179" s="92" t="s">
        <v>70</v>
      </c>
    </row>
    <row r="180" spans="1:2" ht="18.75">
      <c r="A180" s="90">
        <v>1</v>
      </c>
      <c r="B180" s="92" t="s">
        <v>71</v>
      </c>
    </row>
    <row r="181" spans="1:2" ht="18.75">
      <c r="A181" s="90">
        <v>1</v>
      </c>
      <c r="B181" s="92" t="s">
        <v>72</v>
      </c>
    </row>
    <row r="182" spans="1:2" ht="18.75">
      <c r="A182" s="90">
        <v>1</v>
      </c>
      <c r="B182" s="92" t="s">
        <v>73</v>
      </c>
    </row>
    <row r="183" spans="1:2" ht="18.75">
      <c r="A183" s="90">
        <v>1</v>
      </c>
      <c r="B183" s="92" t="s">
        <v>74</v>
      </c>
    </row>
    <row r="184" spans="1:2" ht="18.75">
      <c r="A184" s="90">
        <v>1</v>
      </c>
      <c r="B184" s="92" t="s">
        <v>75</v>
      </c>
    </row>
    <row r="185" spans="1:2" ht="18.75">
      <c r="A185" s="90">
        <v>1</v>
      </c>
      <c r="B185" s="92" t="s">
        <v>76</v>
      </c>
    </row>
    <row r="186" spans="1:2" ht="18.75">
      <c r="A186" s="90">
        <v>1</v>
      </c>
      <c r="B186" s="92" t="s">
        <v>77</v>
      </c>
    </row>
    <row r="187" spans="1:2" ht="18.75">
      <c r="A187" s="90">
        <v>1</v>
      </c>
      <c r="B187" s="92" t="s">
        <v>78</v>
      </c>
    </row>
    <row r="188" spans="1:2" ht="18.75">
      <c r="A188" s="90">
        <v>1</v>
      </c>
      <c r="B188" s="92" t="s">
        <v>79</v>
      </c>
    </row>
    <row r="189" spans="1:2" ht="18.75">
      <c r="A189" s="90">
        <v>1</v>
      </c>
      <c r="B189" s="92" t="s">
        <v>80</v>
      </c>
    </row>
    <row r="190" spans="1:2" ht="18.75">
      <c r="A190" s="90">
        <v>1</v>
      </c>
      <c r="B190" s="92" t="s">
        <v>81</v>
      </c>
    </row>
    <row r="191" spans="1:2" ht="18.75">
      <c r="A191" s="90">
        <v>1</v>
      </c>
      <c r="B191" s="92" t="s">
        <v>82</v>
      </c>
    </row>
    <row r="192" spans="1:2" ht="18.75">
      <c r="A192" s="90">
        <v>1</v>
      </c>
      <c r="B192" s="92" t="s">
        <v>83</v>
      </c>
    </row>
    <row r="193" spans="1:2" ht="18.75">
      <c r="A193" s="90">
        <v>1</v>
      </c>
      <c r="B193" s="92" t="s">
        <v>84</v>
      </c>
    </row>
    <row r="194" spans="1:2" ht="18.75">
      <c r="A194" s="90">
        <v>1</v>
      </c>
      <c r="B194" s="92" t="s">
        <v>85</v>
      </c>
    </row>
    <row r="195" spans="1:2" ht="18.75">
      <c r="A195" s="90">
        <v>1</v>
      </c>
      <c r="B195" s="92" t="s">
        <v>86</v>
      </c>
    </row>
    <row r="196" spans="1:2" ht="18.75">
      <c r="A196" s="90">
        <v>1</v>
      </c>
      <c r="B196" s="92" t="s">
        <v>87</v>
      </c>
    </row>
    <row r="197" spans="1:2" ht="18.75">
      <c r="A197" s="90">
        <v>1</v>
      </c>
      <c r="B197" s="92" t="s">
        <v>88</v>
      </c>
    </row>
    <row r="198" spans="1:2" ht="18.75">
      <c r="A198" s="90">
        <v>1</v>
      </c>
      <c r="B198" s="92" t="s">
        <v>89</v>
      </c>
    </row>
    <row r="199" spans="1:2" ht="18.75">
      <c r="A199" s="90">
        <v>1</v>
      </c>
      <c r="B199" s="92" t="s">
        <v>90</v>
      </c>
    </row>
    <row r="200" spans="1:2" ht="18.75">
      <c r="A200" s="90">
        <v>1</v>
      </c>
      <c r="B200" s="92" t="s">
        <v>91</v>
      </c>
    </row>
    <row r="201" spans="1:2" ht="18.75">
      <c r="A201" s="90">
        <v>1</v>
      </c>
      <c r="B201" s="92" t="s">
        <v>92</v>
      </c>
    </row>
    <row r="202" spans="1:2" ht="18.75">
      <c r="A202" s="90">
        <v>1</v>
      </c>
      <c r="B202" s="92" t="s">
        <v>93</v>
      </c>
    </row>
    <row r="203" spans="1:2" ht="18.75">
      <c r="A203" s="90">
        <v>1</v>
      </c>
      <c r="B203" s="92" t="s">
        <v>94</v>
      </c>
    </row>
    <row r="204" spans="1:2" ht="18.75">
      <c r="A204" s="90">
        <v>1</v>
      </c>
      <c r="B204" s="92" t="s">
        <v>95</v>
      </c>
    </row>
    <row r="205" spans="1:2" ht="18.75">
      <c r="A205" s="90">
        <v>1</v>
      </c>
      <c r="B205" s="92" t="s">
        <v>96</v>
      </c>
    </row>
    <row r="206" spans="1:2" ht="18.75">
      <c r="A206" s="90">
        <v>1</v>
      </c>
      <c r="B206" s="92" t="s">
        <v>97</v>
      </c>
    </row>
    <row r="207" spans="1:2" ht="18.75">
      <c r="A207" s="90">
        <v>1</v>
      </c>
      <c r="B207" s="92" t="s">
        <v>98</v>
      </c>
    </row>
    <row r="208" spans="1:2" ht="18.75">
      <c r="A208" s="90">
        <v>1</v>
      </c>
      <c r="B208" s="92" t="s">
        <v>99</v>
      </c>
    </row>
    <row r="209" spans="1:2" ht="18.75">
      <c r="A209" s="90">
        <v>1</v>
      </c>
      <c r="B209" s="92" t="s">
        <v>100</v>
      </c>
    </row>
    <row r="210" spans="1:2" ht="18.75">
      <c r="A210" s="90">
        <v>1</v>
      </c>
      <c r="B210" s="92" t="s">
        <v>101</v>
      </c>
    </row>
    <row r="211" spans="1:2" ht="18.75">
      <c r="A211" s="90">
        <v>1</v>
      </c>
      <c r="B211" s="92" t="s">
        <v>102</v>
      </c>
    </row>
    <row r="212" spans="1:2" ht="18.75">
      <c r="A212" s="90">
        <v>1</v>
      </c>
      <c r="B212" s="92" t="s">
        <v>103</v>
      </c>
    </row>
    <row r="213" spans="1:2" ht="18.75">
      <c r="A213" s="90">
        <v>1</v>
      </c>
      <c r="B213" s="92" t="s">
        <v>104</v>
      </c>
    </row>
    <row r="214" spans="1:2" ht="18.75">
      <c r="A214" s="90">
        <v>1</v>
      </c>
      <c r="B214" s="92" t="s">
        <v>105</v>
      </c>
    </row>
    <row r="215" spans="1:2" ht="18.75">
      <c r="A215" s="90">
        <v>1</v>
      </c>
      <c r="B215" s="92" t="s">
        <v>106</v>
      </c>
    </row>
    <row r="216" spans="1:2" ht="18.75">
      <c r="A216" s="90">
        <v>1</v>
      </c>
      <c r="B216" s="92" t="s">
        <v>107</v>
      </c>
    </row>
    <row r="217" spans="1:2" ht="18.75">
      <c r="A217" s="90">
        <v>1</v>
      </c>
      <c r="B217" s="92" t="s">
        <v>108</v>
      </c>
    </row>
    <row r="218" spans="1:2" ht="18.75">
      <c r="A218" s="90">
        <v>1</v>
      </c>
      <c r="B218" s="92" t="s">
        <v>109</v>
      </c>
    </row>
    <row r="219" spans="1:2" ht="18.75">
      <c r="A219" s="90">
        <v>1</v>
      </c>
      <c r="B219" s="92" t="s">
        <v>110</v>
      </c>
    </row>
    <row r="220" spans="1:2" ht="18.75">
      <c r="A220" s="90">
        <v>1</v>
      </c>
      <c r="B220" s="92" t="s">
        <v>111</v>
      </c>
    </row>
    <row r="221" spans="1:2" ht="18.75">
      <c r="A221" s="90">
        <v>1</v>
      </c>
      <c r="B221" s="92" t="s">
        <v>112</v>
      </c>
    </row>
    <row r="222" spans="1:2" ht="18.75">
      <c r="A222" s="90">
        <v>1</v>
      </c>
      <c r="B222" s="92" t="s">
        <v>113</v>
      </c>
    </row>
    <row r="223" spans="1:2" ht="18.75">
      <c r="A223" s="90">
        <v>1</v>
      </c>
      <c r="B223" s="92" t="s">
        <v>114</v>
      </c>
    </row>
    <row r="224" spans="1:2" ht="18.75">
      <c r="A224" s="90">
        <v>1</v>
      </c>
      <c r="B224" s="92" t="s">
        <v>115</v>
      </c>
    </row>
    <row r="225" spans="1:2" ht="18.75">
      <c r="A225" s="90">
        <v>1</v>
      </c>
      <c r="B225" s="92" t="s">
        <v>116</v>
      </c>
    </row>
    <row r="226" spans="1:2" ht="18.75">
      <c r="A226" s="90">
        <v>1</v>
      </c>
      <c r="B226" s="92" t="s">
        <v>117</v>
      </c>
    </row>
    <row r="227" spans="1:2" ht="18.75">
      <c r="A227" s="90">
        <v>1</v>
      </c>
      <c r="B227" s="92" t="s">
        <v>118</v>
      </c>
    </row>
    <row r="228" spans="1:2" ht="18.75">
      <c r="A228" s="90">
        <v>1</v>
      </c>
      <c r="B228" s="92" t="s">
        <v>119</v>
      </c>
    </row>
    <row r="229" spans="1:2" ht="18.75">
      <c r="A229" s="90">
        <v>1</v>
      </c>
      <c r="B229" s="92" t="s">
        <v>120</v>
      </c>
    </row>
    <row r="230" spans="1:2" ht="18.75">
      <c r="A230" s="90">
        <v>1</v>
      </c>
      <c r="B230" s="92" t="s">
        <v>121</v>
      </c>
    </row>
    <row r="231" spans="1:2" ht="18.75">
      <c r="A231" s="90">
        <v>1</v>
      </c>
      <c r="B231" s="92" t="s">
        <v>122</v>
      </c>
    </row>
    <row r="232" spans="1:2" ht="18.75">
      <c r="A232" s="90">
        <v>1</v>
      </c>
      <c r="B232" s="92" t="s">
        <v>123</v>
      </c>
    </row>
    <row r="233" spans="1:2" ht="18.75">
      <c r="A233" s="90">
        <v>1</v>
      </c>
      <c r="B233" s="92" t="s">
        <v>124</v>
      </c>
    </row>
    <row r="234" spans="1:2" ht="18.75">
      <c r="A234" s="90">
        <v>1</v>
      </c>
      <c r="B234" s="92" t="s">
        <v>125</v>
      </c>
    </row>
    <row r="235" spans="1:2" ht="18.75">
      <c r="A235" s="90">
        <v>1</v>
      </c>
      <c r="B235" s="92" t="s">
        <v>126</v>
      </c>
    </row>
    <row r="236" spans="1:2" ht="18.75">
      <c r="A236" s="90">
        <v>1</v>
      </c>
      <c r="B236" s="92" t="s">
        <v>127</v>
      </c>
    </row>
    <row r="237" spans="1:2" ht="18.75">
      <c r="A237" s="90">
        <v>1</v>
      </c>
      <c r="B237" s="92" t="s">
        <v>128</v>
      </c>
    </row>
    <row r="238" spans="1:2" ht="18.75">
      <c r="A238" s="90">
        <v>1</v>
      </c>
      <c r="B238" s="92" t="s">
        <v>129</v>
      </c>
    </row>
    <row r="239" spans="1:2" ht="18.75">
      <c r="A239" s="90">
        <v>1</v>
      </c>
      <c r="B239" s="92" t="s">
        <v>130</v>
      </c>
    </row>
    <row r="240" spans="1:2" ht="18.75">
      <c r="A240" s="90">
        <v>1</v>
      </c>
      <c r="B240" s="92" t="s">
        <v>131</v>
      </c>
    </row>
    <row r="241" spans="1:2" ht="18.75">
      <c r="A241" s="90">
        <v>1</v>
      </c>
      <c r="B241" s="92" t="s">
        <v>132</v>
      </c>
    </row>
    <row r="242" spans="1:2" ht="18.75">
      <c r="A242" s="90">
        <v>1</v>
      </c>
      <c r="B242" s="92" t="s">
        <v>133</v>
      </c>
    </row>
    <row r="243" spans="1:2" ht="18.75">
      <c r="A243" s="90">
        <v>1</v>
      </c>
      <c r="B243" s="92" t="s">
        <v>134</v>
      </c>
    </row>
    <row r="244" spans="1:2" ht="18.75">
      <c r="A244" s="90">
        <v>1</v>
      </c>
      <c r="B244" s="92" t="s">
        <v>135</v>
      </c>
    </row>
    <row r="245" spans="1:2" ht="18.75">
      <c r="A245" s="90">
        <v>1</v>
      </c>
      <c r="B245" s="92" t="s">
        <v>136</v>
      </c>
    </row>
    <row r="246" spans="1:2" ht="18.75">
      <c r="A246" s="90">
        <v>1</v>
      </c>
      <c r="B246" s="92" t="s">
        <v>137</v>
      </c>
    </row>
    <row r="247" spans="1:2" ht="18.75">
      <c r="A247" s="90">
        <v>1</v>
      </c>
      <c r="B247" s="92" t="s">
        <v>138</v>
      </c>
    </row>
    <row r="248" spans="1:2" ht="18.75">
      <c r="A248" s="90">
        <v>1</v>
      </c>
      <c r="B248" s="92" t="s">
        <v>139</v>
      </c>
    </row>
    <row r="249" spans="1:2" ht="18.75">
      <c r="A249" s="90">
        <v>1</v>
      </c>
      <c r="B249" s="92" t="s">
        <v>140</v>
      </c>
    </row>
    <row r="250" spans="1:2" ht="18.75">
      <c r="A250" s="90">
        <v>1</v>
      </c>
      <c r="B250" s="92" t="s">
        <v>141</v>
      </c>
    </row>
    <row r="251" spans="1:2" ht="18.75">
      <c r="A251" s="90">
        <v>1</v>
      </c>
      <c r="B251" s="92" t="s">
        <v>142</v>
      </c>
    </row>
    <row r="252" spans="1:2" ht="18.75">
      <c r="A252" s="90">
        <v>1</v>
      </c>
      <c r="B252" s="92" t="s">
        <v>143</v>
      </c>
    </row>
    <row r="253" spans="1:2" ht="18.75">
      <c r="A253" s="90">
        <v>1</v>
      </c>
      <c r="B253" s="92" t="s">
        <v>144</v>
      </c>
    </row>
    <row r="254" spans="1:2" ht="18.75">
      <c r="A254" s="90">
        <v>1</v>
      </c>
      <c r="B254" s="92" t="s">
        <v>145</v>
      </c>
    </row>
    <row r="255" spans="1:2" ht="18.75">
      <c r="A255" s="90">
        <v>1</v>
      </c>
      <c r="B255" s="92" t="s">
        <v>146</v>
      </c>
    </row>
    <row r="256" spans="1:2" ht="18.75">
      <c r="A256" s="90">
        <v>1</v>
      </c>
      <c r="B256" s="92" t="s">
        <v>147</v>
      </c>
    </row>
    <row r="257" spans="1:2" ht="18.75">
      <c r="A257" s="90">
        <v>1</v>
      </c>
      <c r="B257" s="92" t="s">
        <v>148</v>
      </c>
    </row>
    <row r="258" spans="1:2" ht="18.75">
      <c r="A258" s="90">
        <v>1</v>
      </c>
      <c r="B258" s="92" t="s">
        <v>149</v>
      </c>
    </row>
    <row r="259" spans="1:2" ht="18.75">
      <c r="A259" s="90">
        <v>1</v>
      </c>
      <c r="B259" s="92" t="s">
        <v>150</v>
      </c>
    </row>
    <row r="260" spans="1:2" ht="18.75">
      <c r="A260" s="90">
        <v>1</v>
      </c>
      <c r="B260" s="92" t="s">
        <v>151</v>
      </c>
    </row>
    <row r="261" spans="1:2" ht="18.75">
      <c r="A261" s="90">
        <v>1</v>
      </c>
      <c r="B261" s="92" t="s">
        <v>152</v>
      </c>
    </row>
    <row r="262" spans="1:2" ht="18.75">
      <c r="A262" s="90">
        <v>1</v>
      </c>
      <c r="B262" s="92" t="s">
        <v>153</v>
      </c>
    </row>
    <row r="263" spans="1:2" ht="18.75">
      <c r="A263" s="90">
        <v>1</v>
      </c>
      <c r="B263" s="92" t="s">
        <v>154</v>
      </c>
    </row>
    <row r="264" spans="1:2" ht="18.75">
      <c r="A264" s="90">
        <v>1</v>
      </c>
      <c r="B264" s="92" t="s">
        <v>155</v>
      </c>
    </row>
    <row r="265" spans="1:2" ht="18.75">
      <c r="A265" s="90">
        <v>1</v>
      </c>
      <c r="B265" s="92" t="s">
        <v>156</v>
      </c>
    </row>
    <row r="266" spans="1:2" ht="18.75">
      <c r="A266" s="90">
        <v>1</v>
      </c>
      <c r="B266" s="92" t="s">
        <v>157</v>
      </c>
    </row>
    <row r="267" spans="1:2" ht="18.75">
      <c r="A267" s="90">
        <v>1</v>
      </c>
      <c r="B267" s="92" t="s">
        <v>158</v>
      </c>
    </row>
    <row r="268" spans="1:2" ht="18.75">
      <c r="A268" s="90">
        <v>1</v>
      </c>
      <c r="B268" s="92" t="s">
        <v>159</v>
      </c>
    </row>
    <row r="269" spans="1:2" ht="18.75">
      <c r="A269" s="90">
        <v>1</v>
      </c>
      <c r="B269" s="92" t="s">
        <v>160</v>
      </c>
    </row>
    <row r="270" spans="1:2" ht="18.75">
      <c r="A270" s="90">
        <v>1</v>
      </c>
      <c r="B270" s="92" t="s">
        <v>161</v>
      </c>
    </row>
    <row r="271" spans="1:2" ht="18.75">
      <c r="A271" s="90">
        <v>1</v>
      </c>
      <c r="B271" s="92" t="s">
        <v>162</v>
      </c>
    </row>
    <row r="272" spans="1:2" ht="18.75">
      <c r="A272" s="90">
        <v>1</v>
      </c>
      <c r="B272" s="92" t="s">
        <v>163</v>
      </c>
    </row>
    <row r="273" spans="1:2" ht="18.75">
      <c r="A273" s="90">
        <v>1</v>
      </c>
      <c r="B273" s="92" t="s">
        <v>164</v>
      </c>
    </row>
    <row r="274" spans="1:2" ht="18.75">
      <c r="A274" s="90">
        <v>1</v>
      </c>
      <c r="B274" s="92" t="s">
        <v>165</v>
      </c>
    </row>
    <row r="275" spans="1:2" ht="18.75">
      <c r="A275" s="90">
        <v>1</v>
      </c>
      <c r="B275" s="92" t="s">
        <v>166</v>
      </c>
    </row>
    <row r="276" spans="1:2" ht="18.75">
      <c r="A276" s="90">
        <v>1</v>
      </c>
      <c r="B276" s="92" t="s">
        <v>167</v>
      </c>
    </row>
    <row r="277" spans="1:2" ht="18.75">
      <c r="A277" s="90">
        <v>1</v>
      </c>
      <c r="B277" s="92" t="s">
        <v>168</v>
      </c>
    </row>
    <row r="278" spans="1:2" ht="18.75">
      <c r="A278" s="90">
        <v>1</v>
      </c>
      <c r="B278" s="92" t="s">
        <v>169</v>
      </c>
    </row>
    <row r="279" spans="1:2" ht="18.75">
      <c r="A279" s="90">
        <v>1</v>
      </c>
      <c r="B279" s="92" t="s">
        <v>170</v>
      </c>
    </row>
    <row r="280" spans="1:2" ht="18.75">
      <c r="A280" s="90">
        <v>1</v>
      </c>
      <c r="B280" s="92" t="s">
        <v>171</v>
      </c>
    </row>
    <row r="281" spans="1:2" ht="18.75">
      <c r="A281" s="90">
        <v>1</v>
      </c>
      <c r="B281" s="92" t="s">
        <v>172</v>
      </c>
    </row>
    <row r="282" spans="1:2" ht="18.75">
      <c r="A282" s="90">
        <v>1</v>
      </c>
      <c r="B282" s="92" t="s">
        <v>173</v>
      </c>
    </row>
    <row r="283" spans="1:2" ht="18.75">
      <c r="A283" s="90">
        <v>1</v>
      </c>
      <c r="B283" s="92" t="s">
        <v>174</v>
      </c>
    </row>
    <row r="284" spans="1:2" ht="18.75">
      <c r="A284" s="90">
        <v>1</v>
      </c>
      <c r="B284" s="92" t="s">
        <v>175</v>
      </c>
    </row>
    <row r="285" spans="1:2" ht="18.75">
      <c r="A285" s="90">
        <v>1</v>
      </c>
      <c r="B285" s="92" t="s">
        <v>176</v>
      </c>
    </row>
    <row r="286" spans="1:2" ht="21">
      <c r="A286" s="90">
        <v>1</v>
      </c>
      <c r="B286" s="93" t="s">
        <v>177</v>
      </c>
    </row>
    <row r="287" spans="1:2" ht="21">
      <c r="A287" s="90">
        <v>1</v>
      </c>
      <c r="B287" s="93" t="s">
        <v>178</v>
      </c>
    </row>
    <row r="288" spans="1:2" ht="21">
      <c r="A288" s="90">
        <v>1</v>
      </c>
      <c r="B288" s="91" t="s">
        <v>179</v>
      </c>
    </row>
    <row r="289" spans="1:2" ht="18.75">
      <c r="A289" s="90">
        <v>1</v>
      </c>
      <c r="B289" s="92" t="s">
        <v>180</v>
      </c>
    </row>
    <row r="290" spans="1:2" ht="18.75">
      <c r="A290" s="90">
        <v>1</v>
      </c>
      <c r="B290" s="92" t="s">
        <v>181</v>
      </c>
    </row>
    <row r="291" spans="1:2" ht="18.75">
      <c r="A291" s="90">
        <v>1</v>
      </c>
      <c r="B291" s="92" t="s">
        <v>182</v>
      </c>
    </row>
    <row r="292" spans="1:2" ht="18.75">
      <c r="A292" s="90">
        <v>1</v>
      </c>
      <c r="B292" s="92" t="s">
        <v>183</v>
      </c>
    </row>
    <row r="293" spans="1:2" ht="18.75">
      <c r="A293" s="90">
        <v>1</v>
      </c>
      <c r="B293" s="92" t="s">
        <v>184</v>
      </c>
    </row>
    <row r="294" spans="1:2" ht="18.75">
      <c r="A294" s="90">
        <v>1</v>
      </c>
      <c r="B294" s="92" t="s">
        <v>185</v>
      </c>
    </row>
    <row r="295" spans="1:2" ht="18.75">
      <c r="A295" s="90">
        <v>1</v>
      </c>
      <c r="B295" s="92" t="s">
        <v>186</v>
      </c>
    </row>
    <row r="296" spans="1:2" ht="18.75">
      <c r="A296" s="90">
        <v>1</v>
      </c>
      <c r="B296" s="92" t="s">
        <v>187</v>
      </c>
    </row>
    <row r="297" spans="1:2" ht="18.75">
      <c r="A297" s="90">
        <v>1</v>
      </c>
      <c r="B297" s="92" t="s">
        <v>188</v>
      </c>
    </row>
    <row r="298" spans="1:2" ht="18.75">
      <c r="A298" s="90">
        <v>1</v>
      </c>
      <c r="B298" s="92" t="s">
        <v>189</v>
      </c>
    </row>
    <row r="299" spans="1:2" ht="18.75">
      <c r="A299" s="90">
        <v>1</v>
      </c>
      <c r="B299" s="92" t="s">
        <v>190</v>
      </c>
    </row>
    <row r="300" spans="1:2" ht="18.75">
      <c r="A300" s="90">
        <v>1</v>
      </c>
      <c r="B300" s="92" t="s">
        <v>191</v>
      </c>
    </row>
    <row r="301" spans="1:2" ht="18.75">
      <c r="A301" s="90">
        <v>1</v>
      </c>
      <c r="B301" s="92" t="s">
        <v>192</v>
      </c>
    </row>
    <row r="302" spans="1:2" ht="18.75">
      <c r="A302" s="90">
        <v>1</v>
      </c>
      <c r="B302" s="92" t="s">
        <v>193</v>
      </c>
    </row>
    <row r="303" spans="1:2" ht="18.75">
      <c r="A303" s="90">
        <v>1</v>
      </c>
      <c r="B303" s="92" t="s">
        <v>194</v>
      </c>
    </row>
    <row r="304" spans="1:2" ht="18.75">
      <c r="A304" s="90">
        <v>1</v>
      </c>
      <c r="B304" s="92" t="s">
        <v>195</v>
      </c>
    </row>
    <row r="305" spans="1:2" ht="18.75">
      <c r="A305" s="90">
        <v>1</v>
      </c>
      <c r="B305" s="92" t="s">
        <v>196</v>
      </c>
    </row>
    <row r="306" spans="1:2" ht="18.75">
      <c r="A306" s="90">
        <v>1</v>
      </c>
      <c r="B306" s="92" t="s">
        <v>197</v>
      </c>
    </row>
    <row r="307" spans="1:2" ht="18.75">
      <c r="A307" s="90">
        <v>1</v>
      </c>
      <c r="B307" s="92" t="s">
        <v>198</v>
      </c>
    </row>
    <row r="308" spans="1:2" ht="18.75">
      <c r="A308" s="90">
        <v>1</v>
      </c>
      <c r="B308" s="92" t="s">
        <v>199</v>
      </c>
    </row>
    <row r="309" spans="1:2" ht="18.75">
      <c r="A309" s="90">
        <v>1</v>
      </c>
      <c r="B309" s="92" t="s">
        <v>200</v>
      </c>
    </row>
    <row r="310" spans="1:2" ht="18.75">
      <c r="A310" s="90">
        <v>1</v>
      </c>
      <c r="B310" s="92" t="s">
        <v>201</v>
      </c>
    </row>
    <row r="311" spans="1:2" ht="18.75">
      <c r="A311" s="90">
        <v>1</v>
      </c>
      <c r="B311" s="92" t="s">
        <v>202</v>
      </c>
    </row>
    <row r="312" spans="1:2" ht="18.75">
      <c r="A312" s="90">
        <v>1</v>
      </c>
      <c r="B312" s="92" t="s">
        <v>203</v>
      </c>
    </row>
    <row r="313" spans="1:2" ht="18.75">
      <c r="A313" s="90">
        <v>1</v>
      </c>
      <c r="B313" s="92" t="s">
        <v>204</v>
      </c>
    </row>
    <row r="314" spans="1:2" ht="18.75">
      <c r="A314" s="90">
        <v>1</v>
      </c>
      <c r="B314" s="92" t="s">
        <v>205</v>
      </c>
    </row>
    <row r="315" spans="1:2" ht="18.75">
      <c r="A315" s="90">
        <v>1</v>
      </c>
      <c r="B315" s="92" t="s">
        <v>206</v>
      </c>
    </row>
    <row r="316" spans="1:2" ht="18.75">
      <c r="A316" s="90">
        <v>1</v>
      </c>
      <c r="B316" s="92" t="s">
        <v>207</v>
      </c>
    </row>
    <row r="317" spans="1:2" ht="18.75">
      <c r="A317" s="90">
        <v>1</v>
      </c>
      <c r="B317" s="92" t="s">
        <v>208</v>
      </c>
    </row>
    <row r="318" spans="1:2" ht="18.75">
      <c r="A318" s="90">
        <v>1</v>
      </c>
      <c r="B318" s="92" t="s">
        <v>209</v>
      </c>
    </row>
    <row r="319" spans="1:2" ht="18.75">
      <c r="A319" s="90">
        <v>1</v>
      </c>
      <c r="B319" s="92" t="s">
        <v>210</v>
      </c>
    </row>
    <row r="320" spans="1:2" ht="18.75">
      <c r="A320" s="90">
        <v>1</v>
      </c>
      <c r="B320" s="92" t="s">
        <v>211</v>
      </c>
    </row>
    <row r="321" spans="1:2" ht="18.75">
      <c r="A321" s="90">
        <v>1</v>
      </c>
      <c r="B321" s="92" t="s">
        <v>212</v>
      </c>
    </row>
    <row r="322" spans="1:2" ht="18.75">
      <c r="A322" s="90">
        <v>1</v>
      </c>
      <c r="B322" s="92" t="s">
        <v>213</v>
      </c>
    </row>
    <row r="323" spans="1:2" ht="18.75">
      <c r="A323" s="90">
        <v>1</v>
      </c>
      <c r="B323" s="92" t="s">
        <v>214</v>
      </c>
    </row>
    <row r="324" spans="1:2" ht="18.75">
      <c r="A324" s="90">
        <v>1</v>
      </c>
      <c r="B324" s="92" t="s">
        <v>215</v>
      </c>
    </row>
    <row r="325" spans="1:2" ht="18.75">
      <c r="A325" s="90">
        <v>1</v>
      </c>
      <c r="B325" s="92" t="s">
        <v>216</v>
      </c>
    </row>
    <row r="326" spans="1:2" ht="18.75">
      <c r="A326" s="90">
        <v>1</v>
      </c>
      <c r="B326" s="92" t="s">
        <v>217</v>
      </c>
    </row>
    <row r="327" spans="1:2" ht="18.75">
      <c r="A327" s="90">
        <v>1</v>
      </c>
      <c r="B327" s="92" t="s">
        <v>218</v>
      </c>
    </row>
    <row r="328" spans="1:2" ht="18.75">
      <c r="A328" s="90">
        <v>1</v>
      </c>
      <c r="B328" s="92" t="s">
        <v>219</v>
      </c>
    </row>
    <row r="329" spans="1:2" ht="18.75">
      <c r="A329" s="90">
        <v>1</v>
      </c>
      <c r="B329" s="92" t="s">
        <v>220</v>
      </c>
    </row>
    <row r="330" spans="1:2" ht="18.75">
      <c r="A330" s="90">
        <v>1</v>
      </c>
      <c r="B330" s="92" t="s">
        <v>221</v>
      </c>
    </row>
    <row r="331" spans="1:2" ht="18.75">
      <c r="A331" s="90">
        <v>1</v>
      </c>
      <c r="B331" s="92" t="s">
        <v>222</v>
      </c>
    </row>
    <row r="332" spans="1:2" ht="18.75">
      <c r="A332" s="90">
        <v>1</v>
      </c>
      <c r="B332" s="92" t="s">
        <v>223</v>
      </c>
    </row>
    <row r="333" spans="1:2" ht="18.75">
      <c r="A333" s="90">
        <v>1</v>
      </c>
      <c r="B333" s="92" t="s">
        <v>224</v>
      </c>
    </row>
    <row r="334" spans="1:2" ht="18.75">
      <c r="A334" s="90">
        <v>1</v>
      </c>
      <c r="B334" s="92" t="s">
        <v>225</v>
      </c>
    </row>
    <row r="335" spans="1:2" ht="18.75">
      <c r="A335" s="90">
        <v>1</v>
      </c>
      <c r="B335" s="92" t="s">
        <v>226</v>
      </c>
    </row>
    <row r="336" spans="1:2" ht="18.75">
      <c r="A336" s="90">
        <v>1</v>
      </c>
      <c r="B336" s="92" t="s">
        <v>227</v>
      </c>
    </row>
    <row r="337" spans="1:2" ht="18.75">
      <c r="A337" s="90">
        <v>1</v>
      </c>
      <c r="B337" s="92" t="s">
        <v>228</v>
      </c>
    </row>
    <row r="338" spans="1:2" ht="18.75">
      <c r="A338" s="90">
        <v>1</v>
      </c>
      <c r="B338" s="92" t="s">
        <v>229</v>
      </c>
    </row>
    <row r="339" spans="1:2" ht="18.75">
      <c r="A339" s="90">
        <v>1</v>
      </c>
      <c r="B339" s="92" t="s">
        <v>230</v>
      </c>
    </row>
    <row r="340" spans="1:2" ht="18.75">
      <c r="A340" s="90">
        <v>1</v>
      </c>
      <c r="B340" s="92" t="s">
        <v>231</v>
      </c>
    </row>
    <row r="341" spans="1:2" ht="18.75">
      <c r="A341" s="90">
        <v>1</v>
      </c>
      <c r="B341" s="92" t="s">
        <v>232</v>
      </c>
    </row>
    <row r="342" spans="1:2" ht="18.75">
      <c r="A342" s="90">
        <v>1</v>
      </c>
      <c r="B342" s="92" t="s">
        <v>233</v>
      </c>
    </row>
    <row r="343" spans="1:2" ht="18.75">
      <c r="A343" s="90">
        <v>1</v>
      </c>
      <c r="B343" s="92" t="s">
        <v>234</v>
      </c>
    </row>
    <row r="344" spans="1:2" ht="18.75">
      <c r="A344" s="90">
        <v>1</v>
      </c>
      <c r="B344" s="92" t="s">
        <v>235</v>
      </c>
    </row>
    <row r="345" spans="1:2" ht="18.75">
      <c r="A345" s="90">
        <v>1</v>
      </c>
      <c r="B345" s="92" t="s">
        <v>236</v>
      </c>
    </row>
    <row r="346" spans="1:2" ht="18.75">
      <c r="A346" s="90">
        <v>1</v>
      </c>
      <c r="B346" s="92" t="s">
        <v>237</v>
      </c>
    </row>
    <row r="347" spans="1:2" ht="18.75">
      <c r="A347" s="90">
        <v>1</v>
      </c>
      <c r="B347" s="92" t="s">
        <v>238</v>
      </c>
    </row>
    <row r="348" spans="1:2" ht="18.75">
      <c r="A348" s="90">
        <v>1</v>
      </c>
      <c r="B348" s="92" t="s">
        <v>239</v>
      </c>
    </row>
    <row r="349" spans="1:2" ht="18.75">
      <c r="A349" s="90">
        <v>1</v>
      </c>
      <c r="B349" s="92" t="s">
        <v>240</v>
      </c>
    </row>
    <row r="350" spans="1:2" ht="18.75">
      <c r="A350" s="90">
        <v>1</v>
      </c>
      <c r="B350" s="92" t="s">
        <v>241</v>
      </c>
    </row>
    <row r="351" spans="1:2" ht="18.75">
      <c r="A351" s="90">
        <v>1</v>
      </c>
      <c r="B351" s="92" t="s">
        <v>242</v>
      </c>
    </row>
    <row r="352" spans="1:2" ht="18.75">
      <c r="A352" s="90">
        <v>1</v>
      </c>
      <c r="B352" s="92" t="s">
        <v>243</v>
      </c>
    </row>
    <row r="353" spans="1:2" ht="18.75">
      <c r="A353" s="90">
        <v>1</v>
      </c>
      <c r="B353" s="92" t="s">
        <v>244</v>
      </c>
    </row>
    <row r="354" spans="1:2" ht="18.75">
      <c r="A354" s="90">
        <v>1</v>
      </c>
      <c r="B354" s="92" t="s">
        <v>245</v>
      </c>
    </row>
    <row r="355" spans="1:2" ht="18.75">
      <c r="A355" s="90">
        <v>1</v>
      </c>
      <c r="B355" s="92" t="s">
        <v>246</v>
      </c>
    </row>
    <row r="356" spans="1:2" ht="18.75">
      <c r="A356" s="90">
        <v>1</v>
      </c>
      <c r="B356" s="92" t="s">
        <v>247</v>
      </c>
    </row>
    <row r="357" spans="1:2" ht="18.75">
      <c r="A357" s="90">
        <v>1</v>
      </c>
      <c r="B357" s="92" t="s">
        <v>248</v>
      </c>
    </row>
    <row r="358" spans="1:2" ht="18.75">
      <c r="A358" s="90">
        <v>1</v>
      </c>
      <c r="B358" s="92" t="s">
        <v>249</v>
      </c>
    </row>
    <row r="359" spans="1:2" ht="18.75">
      <c r="A359" s="90">
        <v>1</v>
      </c>
      <c r="B359" s="92" t="s">
        <v>250</v>
      </c>
    </row>
    <row r="360" spans="1:2" ht="18.75">
      <c r="A360" s="90">
        <v>1</v>
      </c>
      <c r="B360" s="92" t="s">
        <v>251</v>
      </c>
    </row>
    <row r="361" spans="1:2" ht="18.75">
      <c r="A361" s="90">
        <v>1</v>
      </c>
      <c r="B361" s="92" t="s">
        <v>252</v>
      </c>
    </row>
    <row r="362" spans="1:2" ht="18.75">
      <c r="A362" s="90">
        <v>1</v>
      </c>
      <c r="B362" s="92" t="s">
        <v>253</v>
      </c>
    </row>
    <row r="363" spans="1:2" ht="18.75">
      <c r="A363" s="90">
        <v>1</v>
      </c>
      <c r="B363" s="92" t="s">
        <v>254</v>
      </c>
    </row>
    <row r="364" spans="1:2" ht="18.75">
      <c r="A364" s="90">
        <v>1</v>
      </c>
      <c r="B364" s="92" t="s">
        <v>255</v>
      </c>
    </row>
    <row r="365" spans="1:2" ht="18.75">
      <c r="A365" s="90">
        <v>1</v>
      </c>
      <c r="B365" s="92" t="s">
        <v>256</v>
      </c>
    </row>
    <row r="366" spans="1:2" ht="18.75">
      <c r="A366" s="90">
        <v>1</v>
      </c>
      <c r="B366" s="92" t="s">
        <v>257</v>
      </c>
    </row>
    <row r="367" spans="1:2" ht="18.75">
      <c r="A367" s="90">
        <v>1</v>
      </c>
      <c r="B367" s="92" t="s">
        <v>258</v>
      </c>
    </row>
    <row r="368" spans="1:2" ht="18.75">
      <c r="A368" s="90">
        <v>1</v>
      </c>
      <c r="B368" s="92" t="s">
        <v>259</v>
      </c>
    </row>
    <row r="369" spans="1:2" ht="18.75">
      <c r="A369" s="90">
        <v>1</v>
      </c>
      <c r="B369" s="92" t="s">
        <v>260</v>
      </c>
    </row>
    <row r="370" spans="1:2" ht="18.75">
      <c r="A370" s="90">
        <v>1</v>
      </c>
      <c r="B370" s="92" t="s">
        <v>261</v>
      </c>
    </row>
    <row r="371" spans="1:2" ht="18.75">
      <c r="A371" s="90">
        <v>1</v>
      </c>
      <c r="B371" s="92" t="s">
        <v>262</v>
      </c>
    </row>
    <row r="372" spans="1:2" ht="18.75">
      <c r="A372" s="90">
        <v>1</v>
      </c>
      <c r="B372" s="92" t="s">
        <v>263</v>
      </c>
    </row>
    <row r="373" spans="1:2" ht="18.75">
      <c r="A373" s="90">
        <v>1</v>
      </c>
      <c r="B373" s="92" t="s">
        <v>264</v>
      </c>
    </row>
    <row r="374" spans="1:2" ht="18.75">
      <c r="A374" s="90">
        <v>1</v>
      </c>
      <c r="B374" s="92" t="s">
        <v>265</v>
      </c>
    </row>
    <row r="375" spans="1:2" ht="18.75">
      <c r="A375" s="90">
        <v>1</v>
      </c>
      <c r="B375" s="92" t="s">
        <v>266</v>
      </c>
    </row>
    <row r="376" spans="1:2" ht="18.75">
      <c r="A376" s="90">
        <v>1</v>
      </c>
      <c r="B376" s="92" t="s">
        <v>267</v>
      </c>
    </row>
    <row r="377" spans="1:2" ht="18.75">
      <c r="A377" s="90">
        <v>1</v>
      </c>
      <c r="B377" s="92" t="s">
        <v>268</v>
      </c>
    </row>
    <row r="378" spans="1:2" ht="18.75">
      <c r="A378" s="90">
        <v>1</v>
      </c>
      <c r="B378" s="92" t="s">
        <v>269</v>
      </c>
    </row>
    <row r="379" spans="1:2" ht="18.75">
      <c r="A379" s="90">
        <v>1</v>
      </c>
      <c r="B379" s="92" t="s">
        <v>270</v>
      </c>
    </row>
    <row r="380" spans="1:2" ht="18.75">
      <c r="A380" s="90">
        <v>1</v>
      </c>
      <c r="B380" s="92" t="s">
        <v>271</v>
      </c>
    </row>
    <row r="381" spans="1:2" ht="18.75">
      <c r="A381" s="90">
        <v>1</v>
      </c>
      <c r="B381" s="92" t="s">
        <v>272</v>
      </c>
    </row>
    <row r="382" spans="1:2" ht="18.75">
      <c r="A382" s="90">
        <v>1</v>
      </c>
      <c r="B382" s="92" t="s">
        <v>273</v>
      </c>
    </row>
    <row r="383" spans="1:2" ht="18.75">
      <c r="A383" s="90">
        <v>1</v>
      </c>
      <c r="B383" s="92" t="s">
        <v>274</v>
      </c>
    </row>
    <row r="384" spans="1:2" ht="18.75">
      <c r="A384" s="90">
        <v>1</v>
      </c>
      <c r="B384" s="92" t="s">
        <v>275</v>
      </c>
    </row>
    <row r="385" spans="1:2" ht="18.75">
      <c r="A385" s="90">
        <v>1</v>
      </c>
      <c r="B385" s="92" t="s">
        <v>276</v>
      </c>
    </row>
    <row r="386" spans="1:2" ht="18.75">
      <c r="A386" s="90">
        <v>1</v>
      </c>
      <c r="B386" s="92" t="s">
        <v>277</v>
      </c>
    </row>
    <row r="387" spans="1:2" ht="18.75">
      <c r="A387" s="90">
        <v>1</v>
      </c>
      <c r="B387" s="92" t="s">
        <v>278</v>
      </c>
    </row>
    <row r="388" spans="1:2" ht="18.75">
      <c r="A388" s="90">
        <v>1</v>
      </c>
      <c r="B388" s="92" t="s">
        <v>279</v>
      </c>
    </row>
    <row r="389" spans="1:2" ht="18.75">
      <c r="A389" s="90">
        <v>1</v>
      </c>
      <c r="B389" s="92" t="s">
        <v>280</v>
      </c>
    </row>
    <row r="390" spans="1:2" ht="18.75">
      <c r="A390" s="90">
        <v>1</v>
      </c>
      <c r="B390" s="92" t="s">
        <v>281</v>
      </c>
    </row>
    <row r="391" spans="1:2" ht="18.75">
      <c r="A391" s="90">
        <v>1</v>
      </c>
      <c r="B391" s="92" t="s">
        <v>282</v>
      </c>
    </row>
    <row r="392" spans="1:2" ht="18.75">
      <c r="A392" s="90">
        <v>1</v>
      </c>
      <c r="B392" s="92" t="s">
        <v>283</v>
      </c>
    </row>
    <row r="393" spans="1:2" ht="18.75">
      <c r="A393" s="90">
        <v>1</v>
      </c>
      <c r="B393" s="92" t="s">
        <v>284</v>
      </c>
    </row>
    <row r="394" spans="1:2" ht="18.75">
      <c r="A394" s="90">
        <v>1</v>
      </c>
      <c r="B394" s="92" t="s">
        <v>285</v>
      </c>
    </row>
    <row r="395" spans="1:2" ht="18.75">
      <c r="A395" s="90">
        <v>1</v>
      </c>
      <c r="B395" s="92" t="s">
        <v>286</v>
      </c>
    </row>
    <row r="396" spans="1:2" ht="18.75">
      <c r="A396" s="90">
        <v>1</v>
      </c>
      <c r="B396" s="92" t="s">
        <v>287</v>
      </c>
    </row>
    <row r="397" spans="1:2" ht="18.75">
      <c r="A397" s="90">
        <v>1</v>
      </c>
      <c r="B397" s="92" t="s">
        <v>288</v>
      </c>
    </row>
    <row r="398" spans="1:2" ht="18.75">
      <c r="A398" s="90">
        <v>1</v>
      </c>
      <c r="B398" s="92" t="s">
        <v>289</v>
      </c>
    </row>
    <row r="399" spans="1:2" ht="18.75">
      <c r="A399" s="90">
        <v>1</v>
      </c>
      <c r="B399" s="92" t="s">
        <v>290</v>
      </c>
    </row>
    <row r="400" spans="1:2" ht="18.75">
      <c r="A400" s="90">
        <v>1</v>
      </c>
      <c r="B400" s="92" t="s">
        <v>291</v>
      </c>
    </row>
    <row r="401" spans="1:2" ht="18.75">
      <c r="A401" s="90">
        <v>1</v>
      </c>
      <c r="B401" s="92" t="s">
        <v>292</v>
      </c>
    </row>
    <row r="402" spans="1:2" ht="18.75">
      <c r="A402" s="90">
        <v>1</v>
      </c>
      <c r="B402" s="92" t="s">
        <v>293</v>
      </c>
    </row>
    <row r="403" spans="1:2" ht="18.75">
      <c r="A403" s="90">
        <v>1</v>
      </c>
      <c r="B403" s="92" t="s">
        <v>294</v>
      </c>
    </row>
    <row r="404" spans="1:2" ht="18.75">
      <c r="A404" s="90">
        <v>1</v>
      </c>
      <c r="B404" s="92" t="s">
        <v>295</v>
      </c>
    </row>
    <row r="405" spans="1:2" ht="18.75">
      <c r="A405" s="90">
        <v>1</v>
      </c>
      <c r="B405" s="92" t="s">
        <v>296</v>
      </c>
    </row>
    <row r="406" spans="1:2" ht="18.75">
      <c r="A406" s="90">
        <v>1</v>
      </c>
      <c r="B406" s="92" t="s">
        <v>297</v>
      </c>
    </row>
    <row r="407" spans="1:2" ht="18.75">
      <c r="A407" s="90">
        <v>1</v>
      </c>
      <c r="B407" s="92" t="s">
        <v>298</v>
      </c>
    </row>
    <row r="408" spans="1:2" ht="18.75">
      <c r="A408" s="90">
        <v>1</v>
      </c>
      <c r="B408" s="92" t="s">
        <v>299</v>
      </c>
    </row>
    <row r="409" spans="1:2" ht="18.75">
      <c r="A409" s="90">
        <v>1</v>
      </c>
      <c r="B409" s="92" t="s">
        <v>300</v>
      </c>
    </row>
    <row r="410" spans="1:2" ht="18.75">
      <c r="A410" s="90">
        <v>1</v>
      </c>
      <c r="B410" s="92" t="s">
        <v>301</v>
      </c>
    </row>
    <row r="411" spans="1:2" ht="18.75">
      <c r="A411" s="90">
        <v>1</v>
      </c>
      <c r="B411" s="92" t="s">
        <v>302</v>
      </c>
    </row>
    <row r="412" spans="1:2" ht="18.75">
      <c r="A412" s="90">
        <v>1</v>
      </c>
      <c r="B412" s="92" t="s">
        <v>303</v>
      </c>
    </row>
    <row r="413" spans="1:2" ht="18.75">
      <c r="A413" s="90">
        <v>1</v>
      </c>
      <c r="B413" s="92" t="s">
        <v>304</v>
      </c>
    </row>
    <row r="414" spans="1:2" ht="18.75">
      <c r="A414" s="90">
        <v>1</v>
      </c>
      <c r="B414" s="92" t="s">
        <v>305</v>
      </c>
    </row>
    <row r="415" spans="1:2" ht="18.75">
      <c r="A415" s="90">
        <v>1</v>
      </c>
      <c r="B415" s="92" t="s">
        <v>306</v>
      </c>
    </row>
    <row r="416" spans="1:2" ht="18.75">
      <c r="A416" s="90">
        <v>1</v>
      </c>
      <c r="B416" s="92" t="s">
        <v>307</v>
      </c>
    </row>
    <row r="417" spans="1:2" ht="18.75">
      <c r="A417" s="90">
        <v>1</v>
      </c>
      <c r="B417" s="92" t="s">
        <v>308</v>
      </c>
    </row>
    <row r="418" spans="1:2" ht="18.75">
      <c r="A418" s="90">
        <v>1</v>
      </c>
      <c r="B418" s="92" t="s">
        <v>309</v>
      </c>
    </row>
    <row r="419" spans="1:2" ht="18.75">
      <c r="A419" s="90">
        <v>1</v>
      </c>
      <c r="B419" s="92" t="s">
        <v>310</v>
      </c>
    </row>
    <row r="420" spans="1:2" ht="18.75">
      <c r="A420" s="90">
        <v>1</v>
      </c>
      <c r="B420" s="92" t="s">
        <v>311</v>
      </c>
    </row>
    <row r="421" spans="1:2" ht="18.75">
      <c r="A421" s="90">
        <v>1</v>
      </c>
      <c r="B421" s="92" t="s">
        <v>312</v>
      </c>
    </row>
    <row r="422" spans="1:2" ht="18.75">
      <c r="A422" s="90">
        <v>1</v>
      </c>
      <c r="B422" s="92" t="s">
        <v>313</v>
      </c>
    </row>
    <row r="423" spans="1:2" ht="18.75">
      <c r="A423" s="90">
        <v>1</v>
      </c>
      <c r="B423" s="92" t="s">
        <v>314</v>
      </c>
    </row>
    <row r="424" spans="1:2" ht="18.75">
      <c r="A424" s="90">
        <v>1</v>
      </c>
      <c r="B424" s="92" t="s">
        <v>315</v>
      </c>
    </row>
    <row r="425" spans="1:2" ht="18.75">
      <c r="A425" s="90">
        <v>1</v>
      </c>
      <c r="B425" s="92" t="s">
        <v>316</v>
      </c>
    </row>
    <row r="426" spans="1:2" ht="18.75">
      <c r="A426" s="90">
        <v>1</v>
      </c>
      <c r="B426" s="92" t="s">
        <v>317</v>
      </c>
    </row>
    <row r="427" spans="1:2" ht="18.75">
      <c r="A427" s="90">
        <v>1</v>
      </c>
      <c r="B427" s="92" t="s">
        <v>318</v>
      </c>
    </row>
    <row r="428" spans="1:2" ht="18.75">
      <c r="A428" s="90">
        <v>1</v>
      </c>
      <c r="B428" s="92" t="s">
        <v>319</v>
      </c>
    </row>
    <row r="429" spans="1:2" ht="18.75">
      <c r="A429" s="90">
        <v>1</v>
      </c>
      <c r="B429" s="92" t="s">
        <v>320</v>
      </c>
    </row>
    <row r="430" spans="1:2" ht="18.75">
      <c r="A430" s="90">
        <v>1</v>
      </c>
      <c r="B430" s="92" t="s">
        <v>321</v>
      </c>
    </row>
    <row r="431" spans="1:2" ht="18.75">
      <c r="A431" s="90">
        <v>1</v>
      </c>
      <c r="B431" s="92" t="s">
        <v>322</v>
      </c>
    </row>
    <row r="432" spans="1:2" ht="18.75">
      <c r="A432" s="90">
        <v>1</v>
      </c>
      <c r="B432" s="92" t="s">
        <v>323</v>
      </c>
    </row>
    <row r="433" spans="1:2" ht="18.75">
      <c r="A433" s="90">
        <v>1</v>
      </c>
      <c r="B433" s="92" t="s">
        <v>324</v>
      </c>
    </row>
    <row r="434" spans="1:2" ht="18.75">
      <c r="A434" s="90">
        <v>1</v>
      </c>
      <c r="B434" s="92" t="s">
        <v>325</v>
      </c>
    </row>
    <row r="435" spans="1:2" ht="18.75">
      <c r="A435" s="90">
        <v>1</v>
      </c>
      <c r="B435" s="92" t="s">
        <v>326</v>
      </c>
    </row>
    <row r="436" spans="1:2" ht="18.75">
      <c r="A436" s="90">
        <v>1</v>
      </c>
      <c r="B436" s="92" t="s">
        <v>327</v>
      </c>
    </row>
    <row r="437" spans="1:2" ht="18.75">
      <c r="A437" s="90">
        <v>1</v>
      </c>
      <c r="B437" s="92" t="s">
        <v>328</v>
      </c>
    </row>
    <row r="438" spans="1:2" ht="18.75">
      <c r="A438" s="90">
        <v>1</v>
      </c>
      <c r="B438" s="92" t="s">
        <v>329</v>
      </c>
    </row>
    <row r="439" spans="1:2" ht="18.75">
      <c r="A439" s="90">
        <v>1</v>
      </c>
      <c r="B439" s="92" t="s">
        <v>330</v>
      </c>
    </row>
    <row r="440" spans="1:2" ht="18.75">
      <c r="A440" s="90">
        <v>1</v>
      </c>
      <c r="B440" s="92" t="s">
        <v>331</v>
      </c>
    </row>
    <row r="441" spans="1:2" ht="18.75">
      <c r="A441" s="90">
        <v>1</v>
      </c>
      <c r="B441" s="92" t="s">
        <v>332</v>
      </c>
    </row>
    <row r="442" spans="1:2" ht="18.75">
      <c r="A442" s="90">
        <v>1</v>
      </c>
      <c r="B442" s="92" t="s">
        <v>333</v>
      </c>
    </row>
    <row r="443" spans="1:2" ht="18.75">
      <c r="A443" s="90">
        <v>1</v>
      </c>
      <c r="B443" s="92" t="s">
        <v>334</v>
      </c>
    </row>
    <row r="444" spans="1:2" ht="18.75">
      <c r="A444" s="90">
        <v>1</v>
      </c>
      <c r="B444" s="92" t="s">
        <v>335</v>
      </c>
    </row>
    <row r="445" spans="1:2" ht="18.75">
      <c r="A445" s="90">
        <v>1</v>
      </c>
      <c r="B445" s="92" t="s">
        <v>336</v>
      </c>
    </row>
    <row r="446" spans="1:2" ht="18.75">
      <c r="A446" s="90">
        <v>1</v>
      </c>
      <c r="B446" s="92" t="s">
        <v>337</v>
      </c>
    </row>
    <row r="447" spans="1:2" ht="18.75">
      <c r="A447" s="90">
        <v>1</v>
      </c>
      <c r="B447" s="92" t="s">
        <v>338</v>
      </c>
    </row>
    <row r="448" spans="1:2" ht="18.75">
      <c r="A448" s="90">
        <v>1</v>
      </c>
      <c r="B448" s="92" t="s">
        <v>339</v>
      </c>
    </row>
    <row r="449" spans="1:2" ht="18.75">
      <c r="A449" s="90">
        <v>1</v>
      </c>
      <c r="B449" s="92" t="s">
        <v>340</v>
      </c>
    </row>
    <row r="450" spans="1:2" ht="18.75">
      <c r="A450" s="90">
        <v>1</v>
      </c>
      <c r="B450" s="92" t="s">
        <v>341</v>
      </c>
    </row>
    <row r="451" spans="1:2" ht="18.75">
      <c r="A451" s="90">
        <v>1</v>
      </c>
      <c r="B451" s="92" t="s">
        <v>342</v>
      </c>
    </row>
    <row r="452" spans="1:2" ht="18.75">
      <c r="A452" s="90">
        <v>1</v>
      </c>
      <c r="B452" s="92" t="s">
        <v>343</v>
      </c>
    </row>
    <row r="453" spans="1:2" ht="18.75">
      <c r="A453" s="90">
        <v>1</v>
      </c>
      <c r="B453" s="92" t="s">
        <v>344</v>
      </c>
    </row>
    <row r="454" spans="1:2" ht="18.75">
      <c r="A454" s="90">
        <v>1</v>
      </c>
      <c r="B454" s="92" t="s">
        <v>345</v>
      </c>
    </row>
    <row r="455" spans="1:2" ht="18.75">
      <c r="A455" s="90">
        <v>1</v>
      </c>
      <c r="B455" s="92" t="s">
        <v>346</v>
      </c>
    </row>
    <row r="456" spans="1:2" ht="18.75">
      <c r="A456" s="90">
        <v>1</v>
      </c>
      <c r="B456" s="92" t="s">
        <v>347</v>
      </c>
    </row>
    <row r="457" spans="1:2" ht="18.75">
      <c r="A457" s="90">
        <v>1</v>
      </c>
      <c r="B457" s="92" t="s">
        <v>348</v>
      </c>
    </row>
    <row r="458" spans="1:2" ht="18.75">
      <c r="A458" s="90">
        <v>1</v>
      </c>
      <c r="B458" s="92" t="s">
        <v>349</v>
      </c>
    </row>
    <row r="459" spans="1:2" ht="18.75">
      <c r="A459" s="90">
        <v>1</v>
      </c>
      <c r="B459" s="92" t="s">
        <v>350</v>
      </c>
    </row>
    <row r="460" spans="1:2" ht="18.75">
      <c r="A460" s="90">
        <v>1</v>
      </c>
      <c r="B460" s="92" t="s">
        <v>351</v>
      </c>
    </row>
    <row r="461" spans="1:2" ht="18.75">
      <c r="A461" s="90">
        <v>1</v>
      </c>
      <c r="B461" s="92" t="s">
        <v>352</v>
      </c>
    </row>
    <row r="462" spans="1:2" ht="18.75">
      <c r="A462" s="90">
        <v>1</v>
      </c>
      <c r="B462" s="92" t="s">
        <v>353</v>
      </c>
    </row>
    <row r="463" spans="1:2" ht="18.75">
      <c r="A463" s="90">
        <v>1</v>
      </c>
      <c r="B463" s="92" t="s">
        <v>354</v>
      </c>
    </row>
    <row r="464" spans="1:2" ht="18.75">
      <c r="A464" s="90">
        <v>1</v>
      </c>
      <c r="B464" s="92" t="s">
        <v>355</v>
      </c>
    </row>
    <row r="465" spans="1:2" ht="18.75">
      <c r="A465" s="90">
        <v>1</v>
      </c>
      <c r="B465" s="92" t="s">
        <v>356</v>
      </c>
    </row>
    <row r="466" spans="1:2" ht="18.75">
      <c r="A466" s="90">
        <v>1</v>
      </c>
      <c r="B466" s="92" t="s">
        <v>357</v>
      </c>
    </row>
    <row r="467" spans="1:2" ht="18.75">
      <c r="A467" s="90">
        <v>1</v>
      </c>
      <c r="B467" s="92" t="s">
        <v>358</v>
      </c>
    </row>
    <row r="468" spans="1:2" ht="18.75">
      <c r="A468" s="90">
        <v>1</v>
      </c>
      <c r="B468" s="92" t="s">
        <v>359</v>
      </c>
    </row>
    <row r="469" spans="1:2" ht="18.75">
      <c r="A469" s="90">
        <v>1</v>
      </c>
      <c r="B469" s="92" t="s">
        <v>360</v>
      </c>
    </row>
    <row r="470" spans="1:2" ht="18.75">
      <c r="A470" s="90">
        <v>1</v>
      </c>
      <c r="B470" s="92" t="s">
        <v>361</v>
      </c>
    </row>
    <row r="471" spans="1:2" ht="18.75">
      <c r="A471" s="90">
        <v>1</v>
      </c>
      <c r="B471" s="92" t="s">
        <v>362</v>
      </c>
    </row>
    <row r="472" spans="1:2" ht="18.75">
      <c r="A472" s="90">
        <v>1</v>
      </c>
      <c r="B472" s="92" t="s">
        <v>363</v>
      </c>
    </row>
    <row r="473" spans="1:2" ht="18.75">
      <c r="A473" s="90">
        <v>1</v>
      </c>
      <c r="B473" s="92" t="s">
        <v>364</v>
      </c>
    </row>
    <row r="474" spans="1:2" ht="18.75">
      <c r="A474" s="90">
        <v>1</v>
      </c>
      <c r="B474" s="92" t="s">
        <v>365</v>
      </c>
    </row>
    <row r="475" spans="1:2" ht="18.75">
      <c r="A475" s="90">
        <v>1</v>
      </c>
      <c r="B475" s="92" t="s">
        <v>366</v>
      </c>
    </row>
    <row r="476" spans="1:2" ht="18.75">
      <c r="A476" s="90">
        <v>1</v>
      </c>
      <c r="B476" s="92" t="s">
        <v>367</v>
      </c>
    </row>
    <row r="477" spans="1:2" ht="18.75">
      <c r="A477" s="90">
        <v>1</v>
      </c>
      <c r="B477" s="92" t="s">
        <v>368</v>
      </c>
    </row>
    <row r="478" spans="1:2" ht="18.75">
      <c r="A478" s="90">
        <v>1</v>
      </c>
      <c r="B478" s="92" t="s">
        <v>369</v>
      </c>
    </row>
    <row r="479" spans="1:2" ht="18.75">
      <c r="A479" s="90">
        <v>1</v>
      </c>
      <c r="B479" s="92" t="s">
        <v>370</v>
      </c>
    </row>
    <row r="480" spans="1:2" ht="18.75">
      <c r="A480" s="90">
        <v>1</v>
      </c>
      <c r="B480" s="92" t="s">
        <v>371</v>
      </c>
    </row>
    <row r="481" spans="1:2" ht="18.75">
      <c r="A481" s="90">
        <v>1</v>
      </c>
      <c r="B481" s="92" t="s">
        <v>372</v>
      </c>
    </row>
    <row r="482" spans="1:2" ht="18.75">
      <c r="A482" s="90">
        <v>1</v>
      </c>
      <c r="B482" s="92" t="s">
        <v>373</v>
      </c>
    </row>
    <row r="483" spans="1:2" ht="18.75">
      <c r="A483" s="90">
        <v>1</v>
      </c>
      <c r="B483" s="92" t="s">
        <v>374</v>
      </c>
    </row>
    <row r="484" spans="1:2" ht="18.75">
      <c r="A484" s="90">
        <v>1</v>
      </c>
      <c r="B484" s="92" t="s">
        <v>375</v>
      </c>
    </row>
    <row r="485" spans="1:2" ht="18.75">
      <c r="A485" s="90">
        <v>1</v>
      </c>
      <c r="B485" s="92" t="s">
        <v>376</v>
      </c>
    </row>
    <row r="486" spans="1:2" ht="18.75">
      <c r="A486" s="90">
        <v>1</v>
      </c>
      <c r="B486" s="92" t="s">
        <v>377</v>
      </c>
    </row>
    <row r="487" spans="1:2" ht="18.75">
      <c r="A487" s="90">
        <v>1</v>
      </c>
      <c r="B487" s="92" t="s">
        <v>378</v>
      </c>
    </row>
    <row r="488" spans="1:2" ht="18.75">
      <c r="A488" s="90">
        <v>1</v>
      </c>
      <c r="B488" s="92" t="s">
        <v>379</v>
      </c>
    </row>
    <row r="489" spans="1:2" ht="18.75">
      <c r="A489" s="90">
        <v>1</v>
      </c>
      <c r="B489" s="92" t="s">
        <v>380</v>
      </c>
    </row>
    <row r="490" spans="1:2" ht="18.75">
      <c r="A490" s="90">
        <v>1</v>
      </c>
      <c r="B490" s="92" t="s">
        <v>381</v>
      </c>
    </row>
    <row r="491" spans="1:2" ht="18.75">
      <c r="A491" s="90">
        <v>1</v>
      </c>
      <c r="B491" s="92" t="s">
        <v>382</v>
      </c>
    </row>
    <row r="492" spans="1:2" ht="18.75">
      <c r="A492" s="90">
        <v>1</v>
      </c>
      <c r="B492" s="92" t="s">
        <v>383</v>
      </c>
    </row>
    <row r="493" spans="1:2" ht="18.75">
      <c r="A493" s="90">
        <v>1</v>
      </c>
      <c r="B493" s="92" t="s">
        <v>384</v>
      </c>
    </row>
    <row r="494" spans="1:2" ht="18.75">
      <c r="A494" s="90">
        <v>1</v>
      </c>
      <c r="B494" s="92" t="s">
        <v>385</v>
      </c>
    </row>
    <row r="495" spans="1:2" ht="18.75">
      <c r="A495" s="90">
        <v>1</v>
      </c>
      <c r="B495" s="92" t="s">
        <v>386</v>
      </c>
    </row>
    <row r="496" spans="1:2" ht="18.75">
      <c r="A496" s="90">
        <v>1</v>
      </c>
      <c r="B496" s="92" t="s">
        <v>387</v>
      </c>
    </row>
    <row r="497" spans="1:2" ht="18.75">
      <c r="A497" s="90">
        <v>1</v>
      </c>
      <c r="B497" s="92" t="s">
        <v>388</v>
      </c>
    </row>
    <row r="498" spans="1:2" ht="18.75">
      <c r="A498" s="90">
        <v>1</v>
      </c>
      <c r="B498" s="92" t="s">
        <v>389</v>
      </c>
    </row>
    <row r="499" spans="1:2" ht="18.75">
      <c r="A499" s="90">
        <v>1</v>
      </c>
      <c r="B499" s="92" t="s">
        <v>390</v>
      </c>
    </row>
    <row r="500" spans="1:2" ht="18.75">
      <c r="A500" s="90">
        <v>1</v>
      </c>
      <c r="B500" s="92" t="s">
        <v>391</v>
      </c>
    </row>
    <row r="501" spans="1:2" ht="18.75">
      <c r="A501" s="90">
        <v>1</v>
      </c>
      <c r="B501" s="92" t="s">
        <v>392</v>
      </c>
    </row>
    <row r="502" spans="1:2" ht="18.75">
      <c r="A502" s="90">
        <v>1</v>
      </c>
      <c r="B502" s="92" t="s">
        <v>393</v>
      </c>
    </row>
    <row r="503" spans="1:2" ht="18.75">
      <c r="A503" s="90">
        <v>1</v>
      </c>
      <c r="B503" s="92" t="s">
        <v>394</v>
      </c>
    </row>
    <row r="504" spans="1:2" ht="18.75">
      <c r="A504" s="90">
        <v>1</v>
      </c>
      <c r="B504" s="92" t="s">
        <v>395</v>
      </c>
    </row>
    <row r="505" spans="1:2" ht="18.75">
      <c r="A505" s="90">
        <v>1</v>
      </c>
      <c r="B505" s="92" t="s">
        <v>396</v>
      </c>
    </row>
    <row r="506" spans="1:2" ht="18.75">
      <c r="A506" s="90">
        <v>1</v>
      </c>
      <c r="B506" s="92" t="s">
        <v>397</v>
      </c>
    </row>
    <row r="507" spans="1:2" ht="18.75">
      <c r="A507" s="90">
        <v>1</v>
      </c>
      <c r="B507" s="92" t="s">
        <v>398</v>
      </c>
    </row>
    <row r="508" spans="1:2" ht="18.75">
      <c r="A508" s="90">
        <v>1</v>
      </c>
      <c r="B508" s="92" t="s">
        <v>399</v>
      </c>
    </row>
    <row r="509" spans="1:2" ht="18.75">
      <c r="A509" s="90">
        <v>1</v>
      </c>
      <c r="B509" s="92" t="s">
        <v>400</v>
      </c>
    </row>
    <row r="510" spans="1:2" ht="18.75">
      <c r="A510" s="90">
        <v>1</v>
      </c>
      <c r="B510" s="92" t="s">
        <v>401</v>
      </c>
    </row>
    <row r="511" spans="1:2" ht="18.75">
      <c r="A511" s="90">
        <v>1</v>
      </c>
      <c r="B511" s="92" t="s">
        <v>402</v>
      </c>
    </row>
    <row r="512" spans="1:2" ht="18.75">
      <c r="A512" s="90">
        <v>1</v>
      </c>
      <c r="B512" s="92" t="s">
        <v>403</v>
      </c>
    </row>
    <row r="513" spans="1:2" ht="18.75">
      <c r="A513" s="90">
        <v>1</v>
      </c>
      <c r="B513" s="92" t="s">
        <v>404</v>
      </c>
    </row>
    <row r="514" spans="1:2" ht="18.75">
      <c r="A514" s="90">
        <v>1</v>
      </c>
      <c r="B514" s="92" t="s">
        <v>405</v>
      </c>
    </row>
    <row r="515" spans="1:2" ht="18.75">
      <c r="A515" s="90">
        <v>1</v>
      </c>
      <c r="B515" s="92" t="s">
        <v>406</v>
      </c>
    </row>
    <row r="516" spans="1:2" ht="18.75">
      <c r="A516" s="90">
        <v>1</v>
      </c>
      <c r="B516" s="92" t="s">
        <v>407</v>
      </c>
    </row>
    <row r="517" spans="1:2" ht="18.75">
      <c r="A517" s="90">
        <v>1</v>
      </c>
      <c r="B517" s="92" t="s">
        <v>408</v>
      </c>
    </row>
    <row r="518" spans="1:2" ht="18.75">
      <c r="A518" s="90">
        <v>1</v>
      </c>
      <c r="B518" s="92" t="s">
        <v>409</v>
      </c>
    </row>
    <row r="519" spans="1:2" ht="18.75">
      <c r="A519" s="90">
        <v>1</v>
      </c>
      <c r="B519" s="92" t="s">
        <v>410</v>
      </c>
    </row>
    <row r="520" spans="1:2" ht="18.75">
      <c r="A520" s="90">
        <v>1</v>
      </c>
      <c r="B520" s="92" t="s">
        <v>411</v>
      </c>
    </row>
    <row r="521" spans="1:2" ht="18.75">
      <c r="A521" s="90">
        <v>1</v>
      </c>
      <c r="B521" s="92" t="s">
        <v>412</v>
      </c>
    </row>
    <row r="522" spans="1:2" ht="18.75">
      <c r="A522" s="90">
        <v>1</v>
      </c>
      <c r="B522" s="92" t="s">
        <v>413</v>
      </c>
    </row>
    <row r="523" spans="1:2" ht="18.75">
      <c r="A523" s="90">
        <v>1</v>
      </c>
      <c r="B523" s="92" t="s">
        <v>414</v>
      </c>
    </row>
    <row r="524" spans="1:2" ht="18.75">
      <c r="A524" s="90">
        <v>1</v>
      </c>
      <c r="B524" s="92" t="s">
        <v>415</v>
      </c>
    </row>
    <row r="525" spans="1:2" ht="21">
      <c r="A525" s="90">
        <v>1</v>
      </c>
      <c r="B525" s="93" t="s">
        <v>416</v>
      </c>
    </row>
    <row r="526" spans="1:2" ht="21">
      <c r="A526" s="90">
        <v>1</v>
      </c>
      <c r="B526" s="93" t="s">
        <v>417</v>
      </c>
    </row>
    <row r="527" spans="1:2" ht="21">
      <c r="A527" s="90">
        <v>1</v>
      </c>
      <c r="B527" s="91" t="s">
        <v>418</v>
      </c>
    </row>
    <row r="528" spans="1:2" ht="18.75">
      <c r="A528" s="90">
        <v>1</v>
      </c>
      <c r="B528" s="92" t="s">
        <v>419</v>
      </c>
    </row>
    <row r="529" spans="1:2" ht="18.75">
      <c r="A529" s="90">
        <v>1</v>
      </c>
      <c r="B529" s="92" t="s">
        <v>420</v>
      </c>
    </row>
    <row r="530" spans="1:2" ht="18.75">
      <c r="A530" s="90">
        <v>1</v>
      </c>
      <c r="B530" s="92" t="s">
        <v>421</v>
      </c>
    </row>
    <row r="531" spans="1:2" ht="18.75">
      <c r="A531" s="90">
        <v>1</v>
      </c>
      <c r="B531" s="92" t="s">
        <v>422</v>
      </c>
    </row>
    <row r="532" spans="1:2" ht="18.75">
      <c r="A532" s="90">
        <v>1</v>
      </c>
      <c r="B532" s="92" t="s">
        <v>423</v>
      </c>
    </row>
    <row r="533" spans="1:2" ht="18.75">
      <c r="A533" s="90">
        <v>1</v>
      </c>
      <c r="B533" s="92" t="s">
        <v>424</v>
      </c>
    </row>
    <row r="534" spans="1:2" ht="18.75">
      <c r="A534" s="90">
        <v>1</v>
      </c>
      <c r="B534" s="92" t="s">
        <v>425</v>
      </c>
    </row>
    <row r="535" spans="1:2" ht="18.75">
      <c r="A535" s="90">
        <v>1</v>
      </c>
      <c r="B535" s="92" t="s">
        <v>426</v>
      </c>
    </row>
    <row r="536" spans="1:2" ht="18.75">
      <c r="A536" s="90">
        <v>1</v>
      </c>
      <c r="B536" s="92" t="s">
        <v>427</v>
      </c>
    </row>
    <row r="537" spans="1:2" ht="18.75">
      <c r="A537" s="90">
        <v>1</v>
      </c>
      <c r="B537" s="92" t="s">
        <v>428</v>
      </c>
    </row>
    <row r="538" spans="1:2" ht="18.75">
      <c r="A538" s="90">
        <v>1</v>
      </c>
      <c r="B538" s="92" t="s">
        <v>429</v>
      </c>
    </row>
    <row r="539" spans="1:2" ht="18.75">
      <c r="A539" s="90">
        <v>1</v>
      </c>
      <c r="B539" s="92" t="s">
        <v>430</v>
      </c>
    </row>
    <row r="540" spans="1:2" ht="18.75">
      <c r="A540" s="90">
        <v>1</v>
      </c>
      <c r="B540" s="92" t="s">
        <v>431</v>
      </c>
    </row>
    <row r="541" spans="1:2" ht="18.75">
      <c r="A541" s="90">
        <v>1</v>
      </c>
      <c r="B541" s="92" t="s">
        <v>432</v>
      </c>
    </row>
    <row r="542" spans="1:2" ht="18.75">
      <c r="A542" s="90">
        <v>1</v>
      </c>
      <c r="B542" s="92" t="s">
        <v>433</v>
      </c>
    </row>
    <row r="543" spans="1:2" ht="18.75">
      <c r="A543" s="90">
        <v>1</v>
      </c>
      <c r="B543" s="92" t="s">
        <v>434</v>
      </c>
    </row>
    <row r="544" spans="1:2" ht="18.75">
      <c r="A544" s="90">
        <v>1</v>
      </c>
      <c r="B544" s="92" t="s">
        <v>435</v>
      </c>
    </row>
    <row r="545" spans="1:2" ht="18.75">
      <c r="A545" s="90">
        <v>1</v>
      </c>
      <c r="B545" s="92" t="s">
        <v>436</v>
      </c>
    </row>
    <row r="546" spans="1:2" ht="18.75">
      <c r="A546" s="90">
        <v>1</v>
      </c>
      <c r="B546" s="92" t="s">
        <v>437</v>
      </c>
    </row>
    <row r="547" spans="1:2" ht="18.75">
      <c r="A547" s="90">
        <v>1</v>
      </c>
      <c r="B547" s="92" t="s">
        <v>438</v>
      </c>
    </row>
    <row r="548" spans="1:2" ht="18.75">
      <c r="A548" s="90">
        <v>1</v>
      </c>
      <c r="B548" s="92" t="s">
        <v>439</v>
      </c>
    </row>
    <row r="549" spans="1:2" ht="18.75">
      <c r="A549" s="90">
        <v>1</v>
      </c>
      <c r="B549" s="92" t="s">
        <v>440</v>
      </c>
    </row>
    <row r="550" spans="1:2" ht="18.75">
      <c r="A550" s="90">
        <v>1</v>
      </c>
      <c r="B550" s="92" t="s">
        <v>441</v>
      </c>
    </row>
    <row r="551" spans="1:2" ht="18.75">
      <c r="A551" s="90">
        <v>1</v>
      </c>
      <c r="B551" s="92" t="s">
        <v>442</v>
      </c>
    </row>
    <row r="552" spans="1:2" ht="18.75">
      <c r="A552" s="90">
        <v>1</v>
      </c>
      <c r="B552" s="92" t="s">
        <v>443</v>
      </c>
    </row>
    <row r="553" spans="1:2" ht="18.75">
      <c r="A553" s="90">
        <v>1</v>
      </c>
      <c r="B553" s="92" t="s">
        <v>444</v>
      </c>
    </row>
    <row r="554" spans="1:2" ht="18.75">
      <c r="A554" s="90">
        <v>1</v>
      </c>
      <c r="B554" s="92" t="s">
        <v>445</v>
      </c>
    </row>
    <row r="555" spans="1:2" ht="18.75">
      <c r="A555" s="90">
        <v>1</v>
      </c>
      <c r="B555" s="92" t="s">
        <v>446</v>
      </c>
    </row>
    <row r="556" spans="1:2" ht="18.75">
      <c r="A556" s="90">
        <v>1</v>
      </c>
      <c r="B556" s="92" t="s">
        <v>447</v>
      </c>
    </row>
    <row r="557" spans="1:2" ht="18.75">
      <c r="A557" s="90">
        <v>1</v>
      </c>
      <c r="B557" s="92" t="s">
        <v>448</v>
      </c>
    </row>
    <row r="558" spans="1:2" ht="18.75">
      <c r="A558" s="90">
        <v>1</v>
      </c>
      <c r="B558" s="92" t="s">
        <v>449</v>
      </c>
    </row>
    <row r="559" spans="1:2" ht="18.75">
      <c r="A559" s="90">
        <v>1</v>
      </c>
      <c r="B559" s="92" t="s">
        <v>450</v>
      </c>
    </row>
    <row r="560" spans="1:2" ht="18.75">
      <c r="A560" s="90">
        <v>1</v>
      </c>
      <c r="B560" s="92" t="s">
        <v>451</v>
      </c>
    </row>
    <row r="561" spans="1:2" ht="18.75">
      <c r="A561" s="90">
        <v>1</v>
      </c>
      <c r="B561" s="92" t="s">
        <v>452</v>
      </c>
    </row>
    <row r="562" spans="1:2" ht="18.75">
      <c r="A562" s="90">
        <v>1</v>
      </c>
      <c r="B562" s="92" t="s">
        <v>453</v>
      </c>
    </row>
    <row r="563" spans="1:2" ht="18.75">
      <c r="A563" s="90">
        <v>1</v>
      </c>
      <c r="B563" s="92" t="s">
        <v>454</v>
      </c>
    </row>
    <row r="564" spans="1:2" ht="18.75">
      <c r="A564" s="90">
        <v>1</v>
      </c>
      <c r="B564" s="92" t="s">
        <v>455</v>
      </c>
    </row>
    <row r="565" spans="1:2" ht="18.75">
      <c r="A565" s="90">
        <v>1</v>
      </c>
      <c r="B565" s="92" t="s">
        <v>456</v>
      </c>
    </row>
    <row r="566" spans="1:2" ht="18.75">
      <c r="A566" s="90">
        <v>1</v>
      </c>
      <c r="B566" s="92" t="s">
        <v>457</v>
      </c>
    </row>
    <row r="567" spans="1:2" ht="18.75">
      <c r="A567" s="90">
        <v>1</v>
      </c>
      <c r="B567" s="92" t="s">
        <v>458</v>
      </c>
    </row>
    <row r="568" spans="1:2" ht="18.75">
      <c r="A568" s="90">
        <v>1</v>
      </c>
      <c r="B568" s="92" t="s">
        <v>459</v>
      </c>
    </row>
    <row r="569" spans="1:2" ht="18.75">
      <c r="A569" s="90">
        <v>1</v>
      </c>
      <c r="B569" s="92" t="s">
        <v>460</v>
      </c>
    </row>
    <row r="570" spans="1:2" ht="18.75">
      <c r="A570" s="90">
        <v>1</v>
      </c>
      <c r="B570" s="92" t="s">
        <v>461</v>
      </c>
    </row>
    <row r="571" spans="1:2" ht="18.75">
      <c r="A571" s="90">
        <v>1</v>
      </c>
      <c r="B571" s="92" t="s">
        <v>462</v>
      </c>
    </row>
    <row r="572" spans="1:2" ht="18.75">
      <c r="A572" s="90">
        <v>1</v>
      </c>
      <c r="B572" s="92" t="s">
        <v>463</v>
      </c>
    </row>
    <row r="573" spans="1:2" ht="18.75">
      <c r="A573" s="90">
        <v>1</v>
      </c>
      <c r="B573" s="92" t="s">
        <v>464</v>
      </c>
    </row>
    <row r="574" spans="1:2" ht="18.75">
      <c r="A574" s="90">
        <v>1</v>
      </c>
      <c r="B574" s="92" t="s">
        <v>465</v>
      </c>
    </row>
    <row r="575" spans="1:2" ht="18.75">
      <c r="A575" s="90">
        <v>1</v>
      </c>
      <c r="B575" s="92" t="s">
        <v>466</v>
      </c>
    </row>
    <row r="576" spans="1:2" ht="18.75">
      <c r="A576" s="90">
        <v>1</v>
      </c>
      <c r="B576" s="92" t="s">
        <v>467</v>
      </c>
    </row>
    <row r="577" spans="1:2" ht="18.75">
      <c r="A577" s="90">
        <v>1</v>
      </c>
      <c r="B577" s="92" t="s">
        <v>468</v>
      </c>
    </row>
    <row r="578" spans="1:2" ht="18.75">
      <c r="A578" s="90">
        <v>1</v>
      </c>
      <c r="B578" s="92" t="s">
        <v>469</v>
      </c>
    </row>
    <row r="579" spans="1:2" ht="18.75">
      <c r="A579" s="90">
        <v>1</v>
      </c>
      <c r="B579" s="92" t="s">
        <v>470</v>
      </c>
    </row>
    <row r="580" spans="1:2" ht="18.75">
      <c r="A580" s="90">
        <v>1</v>
      </c>
      <c r="B580" s="92" t="s">
        <v>471</v>
      </c>
    </row>
    <row r="581" spans="1:2" ht="18.75">
      <c r="A581" s="90">
        <v>1</v>
      </c>
      <c r="B581" s="92" t="s">
        <v>472</v>
      </c>
    </row>
    <row r="582" spans="1:2" ht="18.75">
      <c r="A582" s="90">
        <v>1</v>
      </c>
      <c r="B582" s="92" t="s">
        <v>473</v>
      </c>
    </row>
    <row r="583" spans="1:2" ht="18.75">
      <c r="A583" s="90">
        <v>1</v>
      </c>
      <c r="B583" s="92" t="s">
        <v>474</v>
      </c>
    </row>
    <row r="584" spans="1:2" ht="18.75">
      <c r="A584" s="90">
        <v>1</v>
      </c>
      <c r="B584" s="92" t="s">
        <v>475</v>
      </c>
    </row>
    <row r="585" spans="1:2" ht="18.75">
      <c r="A585" s="90">
        <v>1</v>
      </c>
      <c r="B585" s="92" t="s">
        <v>476</v>
      </c>
    </row>
    <row r="586" spans="1:2" ht="18.75">
      <c r="A586" s="90">
        <v>1</v>
      </c>
      <c r="B586" s="92" t="s">
        <v>477</v>
      </c>
    </row>
    <row r="587" spans="1:2" ht="18.75">
      <c r="A587" s="90">
        <v>1</v>
      </c>
      <c r="B587" s="92" t="s">
        <v>478</v>
      </c>
    </row>
    <row r="588" spans="1:2" ht="18.75">
      <c r="A588" s="90">
        <v>1</v>
      </c>
      <c r="B588" s="92" t="s">
        <v>479</v>
      </c>
    </row>
    <row r="589" spans="1:2" ht="18.75">
      <c r="A589" s="90">
        <v>1</v>
      </c>
      <c r="B589" s="92" t="s">
        <v>480</v>
      </c>
    </row>
    <row r="590" spans="1:2" ht="18.75">
      <c r="A590" s="90">
        <v>1</v>
      </c>
      <c r="B590" s="92" t="s">
        <v>481</v>
      </c>
    </row>
    <row r="591" spans="1:2" ht="18.75">
      <c r="A591" s="90">
        <v>1</v>
      </c>
      <c r="B591" s="92" t="s">
        <v>482</v>
      </c>
    </row>
    <row r="592" spans="1:2" ht="18.75">
      <c r="A592" s="90">
        <v>1</v>
      </c>
      <c r="B592" s="92" t="s">
        <v>483</v>
      </c>
    </row>
    <row r="593" spans="1:2" ht="18.75">
      <c r="A593" s="90">
        <v>1</v>
      </c>
      <c r="B593" s="92" t="s">
        <v>484</v>
      </c>
    </row>
    <row r="594" spans="1:2" ht="18.75">
      <c r="A594" s="90">
        <v>1</v>
      </c>
      <c r="B594" s="92" t="s">
        <v>485</v>
      </c>
    </row>
    <row r="595" spans="1:2" ht="18.75">
      <c r="A595" s="90">
        <v>1</v>
      </c>
      <c r="B595" s="92" t="s">
        <v>486</v>
      </c>
    </row>
    <row r="596" spans="1:2" ht="18.75">
      <c r="A596" s="90">
        <v>1</v>
      </c>
      <c r="B596" s="92" t="s">
        <v>487</v>
      </c>
    </row>
    <row r="597" spans="1:2" ht="18.75">
      <c r="A597" s="90">
        <v>1</v>
      </c>
      <c r="B597" s="92" t="s">
        <v>488</v>
      </c>
    </row>
    <row r="598" spans="1:2" ht="18.75">
      <c r="A598" s="90">
        <v>1</v>
      </c>
      <c r="B598" s="92" t="s">
        <v>489</v>
      </c>
    </row>
    <row r="599" spans="1:2" ht="18.75">
      <c r="A599" s="90">
        <v>1</v>
      </c>
      <c r="B599" s="92" t="s">
        <v>490</v>
      </c>
    </row>
    <row r="600" spans="1:2" ht="18.75">
      <c r="A600" s="90">
        <v>1</v>
      </c>
      <c r="B600" s="92" t="s">
        <v>491</v>
      </c>
    </row>
    <row r="601" spans="1:2" ht="18.75">
      <c r="A601" s="90">
        <v>1</v>
      </c>
      <c r="B601" s="92" t="s">
        <v>492</v>
      </c>
    </row>
    <row r="602" spans="1:2" ht="18.75">
      <c r="A602" s="90">
        <v>1</v>
      </c>
      <c r="B602" s="92" t="s">
        <v>493</v>
      </c>
    </row>
    <row r="603" spans="1:2" ht="18.75">
      <c r="A603" s="90">
        <v>1</v>
      </c>
      <c r="B603" s="92" t="s">
        <v>494</v>
      </c>
    </row>
    <row r="604" spans="1:2" ht="18.75">
      <c r="A604" s="90">
        <v>1</v>
      </c>
      <c r="B604" s="92" t="s">
        <v>495</v>
      </c>
    </row>
    <row r="605" spans="1:2" ht="18.75">
      <c r="A605" s="90">
        <v>1</v>
      </c>
      <c r="B605" s="92" t="s">
        <v>496</v>
      </c>
    </row>
    <row r="606" spans="1:2" ht="18.75">
      <c r="A606" s="90">
        <v>1</v>
      </c>
      <c r="B606" s="92" t="s">
        <v>497</v>
      </c>
    </row>
    <row r="607" spans="1:2" ht="18.75">
      <c r="A607" s="90">
        <v>1</v>
      </c>
      <c r="B607" s="92" t="s">
        <v>498</v>
      </c>
    </row>
    <row r="608" spans="1:2" ht="18.75">
      <c r="A608" s="90">
        <v>1</v>
      </c>
      <c r="B608" s="92" t="s">
        <v>499</v>
      </c>
    </row>
    <row r="609" spans="1:2" ht="18.75">
      <c r="A609" s="90">
        <v>1</v>
      </c>
      <c r="B609" s="92" t="s">
        <v>500</v>
      </c>
    </row>
    <row r="610" spans="1:2" ht="18.75">
      <c r="A610" s="90">
        <v>1</v>
      </c>
      <c r="B610" s="92" t="s">
        <v>501</v>
      </c>
    </row>
    <row r="611" spans="1:2" ht="18.75">
      <c r="A611" s="90">
        <v>1</v>
      </c>
      <c r="B611" s="92" t="s">
        <v>502</v>
      </c>
    </row>
    <row r="612" spans="1:2" ht="18.75">
      <c r="A612" s="90">
        <v>1</v>
      </c>
      <c r="B612" s="92" t="s">
        <v>503</v>
      </c>
    </row>
    <row r="613" spans="1:2" ht="18.75">
      <c r="A613" s="90">
        <v>1</v>
      </c>
      <c r="B613" s="92" t="s">
        <v>504</v>
      </c>
    </row>
    <row r="614" spans="1:2" ht="18.75">
      <c r="A614" s="90">
        <v>1</v>
      </c>
      <c r="B614" s="92" t="s">
        <v>505</v>
      </c>
    </row>
    <row r="615" spans="1:2" ht="18.75">
      <c r="A615" s="90">
        <v>1</v>
      </c>
      <c r="B615" s="92" t="s">
        <v>506</v>
      </c>
    </row>
    <row r="616" spans="1:2" ht="18.75">
      <c r="A616" s="90">
        <v>1</v>
      </c>
      <c r="B616" s="92" t="s">
        <v>507</v>
      </c>
    </row>
    <row r="617" spans="1:2" ht="18.75">
      <c r="A617" s="90">
        <v>1</v>
      </c>
      <c r="B617" s="92" t="s">
        <v>508</v>
      </c>
    </row>
    <row r="618" spans="1:2" ht="18.75">
      <c r="A618" s="90">
        <v>1</v>
      </c>
      <c r="B618" s="92" t="s">
        <v>509</v>
      </c>
    </row>
    <row r="619" spans="1:2" ht="18.75">
      <c r="A619" s="90">
        <v>1</v>
      </c>
      <c r="B619" s="92" t="s">
        <v>510</v>
      </c>
    </row>
    <row r="620" spans="1:2" ht="18.75">
      <c r="A620" s="90">
        <v>1</v>
      </c>
      <c r="B620" s="92" t="s">
        <v>511</v>
      </c>
    </row>
    <row r="621" spans="1:2" ht="18.75">
      <c r="A621" s="90">
        <v>1</v>
      </c>
      <c r="B621" s="92" t="s">
        <v>512</v>
      </c>
    </row>
    <row r="622" spans="1:2" ht="18.75">
      <c r="A622" s="90">
        <v>1</v>
      </c>
      <c r="B622" s="92" t="s">
        <v>513</v>
      </c>
    </row>
    <row r="623" spans="1:2" ht="18.75">
      <c r="A623" s="90">
        <v>1</v>
      </c>
      <c r="B623" s="92" t="s">
        <v>514</v>
      </c>
    </row>
    <row r="624" spans="1:2" ht="18.75">
      <c r="A624" s="90">
        <v>1</v>
      </c>
      <c r="B624" s="92" t="s">
        <v>515</v>
      </c>
    </row>
    <row r="625" spans="1:2" ht="18.75">
      <c r="A625" s="90">
        <v>1</v>
      </c>
      <c r="B625" s="92" t="s">
        <v>516</v>
      </c>
    </row>
    <row r="626" spans="1:2" ht="18.75">
      <c r="A626" s="90">
        <v>1</v>
      </c>
      <c r="B626" s="92" t="s">
        <v>517</v>
      </c>
    </row>
    <row r="627" spans="1:2" ht="18.75">
      <c r="A627" s="90">
        <v>1</v>
      </c>
      <c r="B627" s="92" t="s">
        <v>518</v>
      </c>
    </row>
    <row r="628" spans="1:2" ht="18.75">
      <c r="A628" s="90">
        <v>1</v>
      </c>
      <c r="B628" s="92" t="s">
        <v>519</v>
      </c>
    </row>
    <row r="629" spans="1:2" ht="18.75">
      <c r="A629" s="90">
        <v>1</v>
      </c>
      <c r="B629" s="92" t="s">
        <v>520</v>
      </c>
    </row>
    <row r="630" spans="1:2" ht="18.75">
      <c r="A630" s="90">
        <v>1</v>
      </c>
      <c r="B630" s="92" t="s">
        <v>521</v>
      </c>
    </row>
    <row r="631" spans="1:2" ht="18.75">
      <c r="A631" s="90">
        <v>1</v>
      </c>
      <c r="B631" s="92" t="s">
        <v>522</v>
      </c>
    </row>
    <row r="632" spans="1:2" ht="18.75">
      <c r="A632" s="90">
        <v>1</v>
      </c>
      <c r="B632" s="92" t="s">
        <v>523</v>
      </c>
    </row>
    <row r="633" spans="1:2" ht="18.75">
      <c r="A633" s="90">
        <v>1</v>
      </c>
      <c r="B633" s="92" t="s">
        <v>524</v>
      </c>
    </row>
    <row r="634" spans="1:2" ht="18.75">
      <c r="A634" s="90">
        <v>1</v>
      </c>
      <c r="B634" s="92" t="s">
        <v>525</v>
      </c>
    </row>
    <row r="635" spans="1:2" ht="18.75">
      <c r="A635" s="90">
        <v>1</v>
      </c>
      <c r="B635" s="92" t="s">
        <v>526</v>
      </c>
    </row>
    <row r="636" spans="1:2" ht="18.75">
      <c r="A636" s="90">
        <v>1</v>
      </c>
      <c r="B636" s="92" t="s">
        <v>527</v>
      </c>
    </row>
    <row r="637" spans="1:2" ht="18.75">
      <c r="A637" s="90">
        <v>1</v>
      </c>
      <c r="B637" s="92" t="s">
        <v>528</v>
      </c>
    </row>
    <row r="638" spans="1:2" ht="18.75">
      <c r="A638" s="90">
        <v>1</v>
      </c>
      <c r="B638" s="92" t="s">
        <v>529</v>
      </c>
    </row>
    <row r="639" spans="1:2" ht="18.75">
      <c r="A639" s="90">
        <v>1</v>
      </c>
      <c r="B639" s="92" t="s">
        <v>530</v>
      </c>
    </row>
    <row r="640" spans="1:2" ht="18.75">
      <c r="A640" s="90">
        <v>1</v>
      </c>
      <c r="B640" s="92" t="s">
        <v>531</v>
      </c>
    </row>
    <row r="641" spans="1:2" ht="18.75">
      <c r="A641" s="90">
        <v>1</v>
      </c>
      <c r="B641" s="92" t="s">
        <v>532</v>
      </c>
    </row>
    <row r="642" spans="1:2" ht="18.75">
      <c r="A642" s="90">
        <v>1</v>
      </c>
      <c r="B642" s="92" t="s">
        <v>533</v>
      </c>
    </row>
    <row r="643" spans="1:2" ht="18.75">
      <c r="A643" s="90">
        <v>1</v>
      </c>
      <c r="B643" s="92" t="s">
        <v>534</v>
      </c>
    </row>
    <row r="644" spans="1:2" ht="18.75">
      <c r="A644" s="90">
        <v>1</v>
      </c>
      <c r="B644" s="92" t="s">
        <v>535</v>
      </c>
    </row>
    <row r="645" spans="1:2" ht="18.75">
      <c r="A645" s="90">
        <v>1</v>
      </c>
      <c r="B645" s="92" t="s">
        <v>536</v>
      </c>
    </row>
    <row r="646" spans="1:2" ht="18.75">
      <c r="A646" s="90">
        <v>1</v>
      </c>
      <c r="B646" s="92" t="s">
        <v>537</v>
      </c>
    </row>
    <row r="647" spans="1:2" ht="18.75">
      <c r="A647" s="90">
        <v>1</v>
      </c>
      <c r="B647" s="92" t="s">
        <v>538</v>
      </c>
    </row>
    <row r="648" spans="1:2" ht="18.75">
      <c r="A648" s="90">
        <v>1</v>
      </c>
      <c r="B648" s="92" t="s">
        <v>539</v>
      </c>
    </row>
    <row r="649" spans="1:2" ht="18.75">
      <c r="A649" s="90">
        <v>1</v>
      </c>
      <c r="B649" s="92" t="s">
        <v>540</v>
      </c>
    </row>
    <row r="650" spans="1:2" ht="18.75">
      <c r="A650" s="90">
        <v>1</v>
      </c>
      <c r="B650" s="92" t="s">
        <v>541</v>
      </c>
    </row>
    <row r="651" spans="1:2" ht="18.75">
      <c r="A651" s="90">
        <v>1</v>
      </c>
      <c r="B651" s="92" t="s">
        <v>542</v>
      </c>
    </row>
    <row r="652" spans="1:2" ht="18.75">
      <c r="A652" s="90">
        <v>1</v>
      </c>
      <c r="B652" s="92" t="s">
        <v>543</v>
      </c>
    </row>
    <row r="653" spans="1:2" ht="18.75">
      <c r="A653" s="90">
        <v>1</v>
      </c>
      <c r="B653" s="92" t="s">
        <v>544</v>
      </c>
    </row>
    <row r="654" spans="1:2" ht="18.75">
      <c r="A654" s="90">
        <v>1</v>
      </c>
      <c r="B654" s="92" t="s">
        <v>545</v>
      </c>
    </row>
    <row r="655" spans="1:2" ht="18.75">
      <c r="A655" s="90">
        <v>1</v>
      </c>
      <c r="B655" s="92" t="s">
        <v>546</v>
      </c>
    </row>
    <row r="656" spans="1:2" ht="18.75">
      <c r="A656" s="90">
        <v>1</v>
      </c>
      <c r="B656" s="92" t="s">
        <v>547</v>
      </c>
    </row>
    <row r="657" spans="1:2" ht="18.75">
      <c r="A657" s="90">
        <v>1</v>
      </c>
      <c r="B657" s="92" t="s">
        <v>548</v>
      </c>
    </row>
    <row r="658" spans="1:2" ht="18.75">
      <c r="A658" s="90">
        <v>1</v>
      </c>
      <c r="B658" s="92" t="s">
        <v>549</v>
      </c>
    </row>
    <row r="659" spans="1:2" ht="18.75">
      <c r="A659" s="90">
        <v>1</v>
      </c>
      <c r="B659" s="92" t="s">
        <v>550</v>
      </c>
    </row>
    <row r="660" spans="1:2" ht="18.75">
      <c r="A660" s="90">
        <v>1</v>
      </c>
      <c r="B660" s="92" t="s">
        <v>551</v>
      </c>
    </row>
    <row r="661" spans="1:2" ht="18.75">
      <c r="A661" s="90">
        <v>1</v>
      </c>
      <c r="B661" s="92" t="s">
        <v>552</v>
      </c>
    </row>
    <row r="662" spans="1:2" ht="18.75">
      <c r="A662" s="90">
        <v>1</v>
      </c>
      <c r="B662" s="92" t="s">
        <v>553</v>
      </c>
    </row>
    <row r="663" spans="1:2" ht="18.75">
      <c r="A663" s="90">
        <v>1</v>
      </c>
      <c r="B663" s="92" t="s">
        <v>554</v>
      </c>
    </row>
    <row r="664" spans="1:2" ht="18.75">
      <c r="A664" s="90">
        <v>1</v>
      </c>
      <c r="B664" s="92" t="s">
        <v>555</v>
      </c>
    </row>
    <row r="665" spans="1:2" ht="18.75">
      <c r="A665" s="90">
        <v>1</v>
      </c>
      <c r="B665" s="92" t="s">
        <v>556</v>
      </c>
    </row>
    <row r="666" spans="1:2" ht="18.75">
      <c r="A666" s="90">
        <v>1</v>
      </c>
      <c r="B666" s="92" t="s">
        <v>557</v>
      </c>
    </row>
    <row r="667" spans="1:2" ht="18.75">
      <c r="A667" s="90">
        <v>1</v>
      </c>
      <c r="B667" s="92" t="s">
        <v>558</v>
      </c>
    </row>
    <row r="668" spans="1:2" ht="18.75">
      <c r="A668" s="90">
        <v>1</v>
      </c>
      <c r="B668" s="92" t="s">
        <v>559</v>
      </c>
    </row>
    <row r="669" spans="1:2" ht="18.75">
      <c r="A669" s="90">
        <v>1</v>
      </c>
      <c r="B669" s="92" t="s">
        <v>560</v>
      </c>
    </row>
    <row r="670" spans="1:2" ht="18.75">
      <c r="A670" s="90">
        <v>1</v>
      </c>
      <c r="B670" s="92" t="s">
        <v>561</v>
      </c>
    </row>
    <row r="671" spans="1:2" ht="18.75">
      <c r="A671" s="90">
        <v>1</v>
      </c>
      <c r="B671" s="92" t="s">
        <v>562</v>
      </c>
    </row>
    <row r="672" spans="1:2" ht="18.75">
      <c r="A672" s="90">
        <v>1</v>
      </c>
      <c r="B672" s="92" t="s">
        <v>563</v>
      </c>
    </row>
    <row r="673" spans="1:2" ht="18.75">
      <c r="A673" s="90">
        <v>1</v>
      </c>
      <c r="B673" s="92" t="s">
        <v>564</v>
      </c>
    </row>
    <row r="674" spans="1:2" ht="18.75">
      <c r="A674" s="90">
        <v>1</v>
      </c>
      <c r="B674" s="92" t="s">
        <v>565</v>
      </c>
    </row>
    <row r="675" spans="1:2" ht="18.75">
      <c r="A675" s="90">
        <v>1</v>
      </c>
      <c r="B675" s="92" t="s">
        <v>566</v>
      </c>
    </row>
    <row r="676" spans="1:2" ht="18.75">
      <c r="A676" s="90">
        <v>1</v>
      </c>
      <c r="B676" s="92" t="s">
        <v>567</v>
      </c>
    </row>
    <row r="677" spans="1:2" ht="18.75">
      <c r="A677" s="90">
        <v>1</v>
      </c>
      <c r="B677" s="92" t="s">
        <v>568</v>
      </c>
    </row>
    <row r="678" spans="1:2" ht="18.75">
      <c r="A678" s="90">
        <v>1</v>
      </c>
      <c r="B678" s="92" t="s">
        <v>569</v>
      </c>
    </row>
    <row r="679" spans="1:2" ht="18.75">
      <c r="A679" s="90">
        <v>1</v>
      </c>
      <c r="B679" s="92" t="s">
        <v>570</v>
      </c>
    </row>
    <row r="680" spans="1:2" ht="18.75">
      <c r="A680" s="90">
        <v>1</v>
      </c>
      <c r="B680" s="92" t="s">
        <v>571</v>
      </c>
    </row>
    <row r="681" spans="1:2" ht="18.75">
      <c r="A681" s="90">
        <v>1</v>
      </c>
      <c r="B681" s="92" t="s">
        <v>572</v>
      </c>
    </row>
    <row r="682" spans="1:2" ht="18.75">
      <c r="A682" s="90">
        <v>1</v>
      </c>
      <c r="B682" s="92" t="s">
        <v>573</v>
      </c>
    </row>
    <row r="683" spans="1:2" ht="18.75">
      <c r="A683" s="90">
        <v>1</v>
      </c>
      <c r="B683" s="92" t="s">
        <v>574</v>
      </c>
    </row>
    <row r="684" spans="1:2" ht="18.75">
      <c r="A684" s="90">
        <v>1</v>
      </c>
      <c r="B684" s="92" t="s">
        <v>575</v>
      </c>
    </row>
    <row r="685" spans="1:2" ht="18.75">
      <c r="A685" s="90">
        <v>1</v>
      </c>
      <c r="B685" s="92" t="s">
        <v>576</v>
      </c>
    </row>
    <row r="686" spans="1:2" ht="18.75">
      <c r="A686" s="90">
        <v>1</v>
      </c>
      <c r="B686" s="92" t="s">
        <v>577</v>
      </c>
    </row>
    <row r="687" spans="1:2" ht="18.75">
      <c r="A687" s="90">
        <v>1</v>
      </c>
      <c r="B687" s="92" t="s">
        <v>578</v>
      </c>
    </row>
    <row r="688" spans="1:2" ht="18.75">
      <c r="A688" s="90">
        <v>1</v>
      </c>
      <c r="B688" s="92" t="s">
        <v>579</v>
      </c>
    </row>
    <row r="689" spans="1:2" ht="18.75">
      <c r="A689" s="90">
        <v>1</v>
      </c>
      <c r="B689" s="92" t="s">
        <v>580</v>
      </c>
    </row>
    <row r="690" spans="1:2" ht="18.75">
      <c r="A690" s="90">
        <v>1</v>
      </c>
      <c r="B690" s="92" t="s">
        <v>581</v>
      </c>
    </row>
    <row r="691" spans="1:2" ht="18.75">
      <c r="A691" s="90">
        <v>1</v>
      </c>
      <c r="B691" s="92" t="s">
        <v>582</v>
      </c>
    </row>
    <row r="692" spans="1:2" ht="18.75">
      <c r="A692" s="90">
        <v>1</v>
      </c>
      <c r="B692" s="92" t="s">
        <v>583</v>
      </c>
    </row>
    <row r="693" spans="1:2" ht="18.75">
      <c r="A693" s="90">
        <v>1</v>
      </c>
      <c r="B693" s="92" t="s">
        <v>584</v>
      </c>
    </row>
    <row r="694" spans="1:2" ht="18.75">
      <c r="A694" s="90">
        <v>1</v>
      </c>
      <c r="B694" s="92" t="s">
        <v>585</v>
      </c>
    </row>
    <row r="695" spans="1:2" ht="18.75">
      <c r="A695" s="90">
        <v>1</v>
      </c>
      <c r="B695" s="92" t="s">
        <v>586</v>
      </c>
    </row>
    <row r="696" spans="1:2" ht="18.75">
      <c r="A696" s="90">
        <v>1</v>
      </c>
      <c r="B696" s="92" t="s">
        <v>587</v>
      </c>
    </row>
    <row r="697" spans="1:2" ht="18.75">
      <c r="A697" s="90">
        <v>1</v>
      </c>
      <c r="B697" s="92" t="s">
        <v>588</v>
      </c>
    </row>
    <row r="698" spans="1:2" ht="18.75">
      <c r="A698" s="90">
        <v>1</v>
      </c>
      <c r="B698" s="92" t="s">
        <v>589</v>
      </c>
    </row>
    <row r="699" spans="1:2" ht="18.75">
      <c r="A699" s="90">
        <v>1</v>
      </c>
      <c r="B699" s="92" t="s">
        <v>590</v>
      </c>
    </row>
    <row r="700" spans="1:2" ht="18.75">
      <c r="A700" s="90">
        <v>1</v>
      </c>
      <c r="B700" s="92" t="s">
        <v>591</v>
      </c>
    </row>
    <row r="701" spans="1:2" ht="18.75">
      <c r="A701" s="90">
        <v>1</v>
      </c>
      <c r="B701" s="92" t="s">
        <v>592</v>
      </c>
    </row>
    <row r="702" spans="1:2" ht="18.75">
      <c r="A702" s="90">
        <v>1</v>
      </c>
      <c r="B702" s="92" t="s">
        <v>593</v>
      </c>
    </row>
    <row r="703" spans="1:2" ht="18.75">
      <c r="A703" s="90">
        <v>1</v>
      </c>
      <c r="B703" s="92" t="s">
        <v>594</v>
      </c>
    </row>
    <row r="704" spans="1:2" ht="18.75">
      <c r="A704" s="90">
        <v>1</v>
      </c>
      <c r="B704" s="92" t="s">
        <v>595</v>
      </c>
    </row>
    <row r="705" spans="1:2" ht="18.75">
      <c r="A705" s="90">
        <v>1</v>
      </c>
      <c r="B705" s="92" t="s">
        <v>596</v>
      </c>
    </row>
    <row r="706" spans="1:2" ht="18.75">
      <c r="A706" s="90">
        <v>1</v>
      </c>
      <c r="B706" s="92" t="s">
        <v>597</v>
      </c>
    </row>
    <row r="707" spans="1:2" ht="18.75">
      <c r="A707" s="90">
        <v>1</v>
      </c>
      <c r="B707" s="92" t="s">
        <v>598</v>
      </c>
    </row>
    <row r="708" spans="1:2" ht="18.75">
      <c r="A708" s="90">
        <v>1</v>
      </c>
      <c r="B708" s="92" t="s">
        <v>599</v>
      </c>
    </row>
    <row r="709" spans="1:2" ht="18.75">
      <c r="A709" s="90">
        <v>1</v>
      </c>
      <c r="B709" s="92" t="s">
        <v>600</v>
      </c>
    </row>
    <row r="710" spans="1:2" ht="18.75">
      <c r="A710" s="90">
        <v>1</v>
      </c>
      <c r="B710" s="92" t="s">
        <v>601</v>
      </c>
    </row>
    <row r="711" spans="1:2" ht="18.75">
      <c r="A711" s="90">
        <v>1</v>
      </c>
      <c r="B711" s="92" t="s">
        <v>602</v>
      </c>
    </row>
    <row r="712" spans="1:2" ht="18.75">
      <c r="A712" s="90">
        <v>1</v>
      </c>
      <c r="B712" s="92" t="s">
        <v>603</v>
      </c>
    </row>
    <row r="713" spans="1:2" ht="18.75">
      <c r="A713" s="90">
        <v>1</v>
      </c>
      <c r="B713" s="92" t="s">
        <v>604</v>
      </c>
    </row>
    <row r="714" spans="1:2" ht="18.75">
      <c r="A714" s="90">
        <v>1</v>
      </c>
      <c r="B714" s="92" t="s">
        <v>605</v>
      </c>
    </row>
    <row r="715" spans="1:2" ht="18.75">
      <c r="A715" s="90">
        <v>1</v>
      </c>
      <c r="B715" s="92" t="s">
        <v>606</v>
      </c>
    </row>
    <row r="716" spans="1:2" ht="18.75">
      <c r="A716" s="90">
        <v>1</v>
      </c>
      <c r="B716" s="92" t="s">
        <v>607</v>
      </c>
    </row>
    <row r="717" spans="1:2" ht="18.75">
      <c r="A717" s="90">
        <v>1</v>
      </c>
      <c r="B717" s="92" t="s">
        <v>608</v>
      </c>
    </row>
    <row r="718" spans="1:2" ht="18.75">
      <c r="A718" s="90">
        <v>1</v>
      </c>
      <c r="B718" s="92" t="s">
        <v>609</v>
      </c>
    </row>
    <row r="719" spans="1:2" ht="18.75">
      <c r="A719" s="90">
        <v>1</v>
      </c>
      <c r="B719" s="92" t="s">
        <v>610</v>
      </c>
    </row>
    <row r="720" spans="1:2" ht="18.75">
      <c r="A720" s="90">
        <v>1</v>
      </c>
      <c r="B720" s="92" t="s">
        <v>611</v>
      </c>
    </row>
    <row r="721" spans="1:2" ht="18.75">
      <c r="A721" s="90">
        <v>1</v>
      </c>
      <c r="B721" s="92" t="s">
        <v>612</v>
      </c>
    </row>
    <row r="722" spans="1:2" ht="18.75">
      <c r="A722" s="90">
        <v>1</v>
      </c>
      <c r="B722" s="92" t="s">
        <v>613</v>
      </c>
    </row>
    <row r="723" spans="1:2" ht="18.75">
      <c r="A723" s="90">
        <v>1</v>
      </c>
      <c r="B723" s="92" t="s">
        <v>614</v>
      </c>
    </row>
    <row r="724" spans="1:2" ht="18.75">
      <c r="A724" s="90">
        <v>1</v>
      </c>
      <c r="B724" s="92" t="s">
        <v>615</v>
      </c>
    </row>
    <row r="725" spans="1:2" ht="18.75">
      <c r="A725" s="90">
        <v>1</v>
      </c>
      <c r="B725" s="92" t="s">
        <v>616</v>
      </c>
    </row>
    <row r="726" spans="1:2" ht="18.75">
      <c r="A726" s="90">
        <v>1</v>
      </c>
      <c r="B726" s="92" t="s">
        <v>617</v>
      </c>
    </row>
    <row r="727" spans="1:2" ht="18.75">
      <c r="A727" s="90">
        <v>1</v>
      </c>
      <c r="B727" s="92" t="s">
        <v>618</v>
      </c>
    </row>
    <row r="728" spans="1:2" ht="18.75">
      <c r="A728" s="90">
        <v>1</v>
      </c>
      <c r="B728" s="92" t="s">
        <v>619</v>
      </c>
    </row>
    <row r="729" spans="1:2" ht="18.75">
      <c r="A729" s="90">
        <v>1</v>
      </c>
      <c r="B729" s="92" t="s">
        <v>620</v>
      </c>
    </row>
    <row r="730" spans="1:2" ht="18.75">
      <c r="A730" s="90">
        <v>1</v>
      </c>
      <c r="B730" s="92" t="s">
        <v>621</v>
      </c>
    </row>
    <row r="731" spans="1:2" ht="18.75">
      <c r="A731" s="90">
        <v>1</v>
      </c>
      <c r="B731" s="92" t="s">
        <v>622</v>
      </c>
    </row>
    <row r="732" spans="1:2" ht="18.75">
      <c r="A732" s="90">
        <v>1</v>
      </c>
      <c r="B732" s="92" t="s">
        <v>623</v>
      </c>
    </row>
    <row r="733" spans="1:2" ht="18.75">
      <c r="A733" s="90">
        <v>1</v>
      </c>
      <c r="B733" s="92" t="s">
        <v>624</v>
      </c>
    </row>
    <row r="734" spans="1:2" ht="18.75">
      <c r="A734" s="90">
        <v>1</v>
      </c>
      <c r="B734" s="92" t="s">
        <v>625</v>
      </c>
    </row>
    <row r="735" spans="1:2" ht="18.75">
      <c r="A735" s="90">
        <v>1</v>
      </c>
      <c r="B735" s="92" t="s">
        <v>626</v>
      </c>
    </row>
    <row r="736" spans="1:2" ht="18.75">
      <c r="A736" s="90">
        <v>1</v>
      </c>
      <c r="B736" s="92" t="s">
        <v>627</v>
      </c>
    </row>
    <row r="737" spans="1:2" ht="18.75">
      <c r="A737" s="90">
        <v>1</v>
      </c>
      <c r="B737" s="92" t="s">
        <v>628</v>
      </c>
    </row>
    <row r="738" spans="1:2" ht="18.75">
      <c r="A738" s="90">
        <v>1</v>
      </c>
      <c r="B738" s="92" t="s">
        <v>629</v>
      </c>
    </row>
    <row r="739" spans="1:2" ht="18.75">
      <c r="A739" s="90">
        <v>1</v>
      </c>
      <c r="B739" s="92" t="s">
        <v>630</v>
      </c>
    </row>
    <row r="740" spans="1:2" ht="18.75">
      <c r="A740" s="90">
        <v>1</v>
      </c>
      <c r="B740" s="92" t="s">
        <v>631</v>
      </c>
    </row>
    <row r="741" spans="1:2" ht="18.75">
      <c r="A741" s="90">
        <v>1</v>
      </c>
      <c r="B741" s="92" t="s">
        <v>632</v>
      </c>
    </row>
    <row r="742" spans="1:2" ht="18.75">
      <c r="A742" s="90">
        <v>1</v>
      </c>
      <c r="B742" s="92" t="s">
        <v>633</v>
      </c>
    </row>
    <row r="743" spans="1:2" ht="18.75">
      <c r="A743" s="90">
        <v>1</v>
      </c>
      <c r="B743" s="92" t="s">
        <v>634</v>
      </c>
    </row>
    <row r="744" spans="1:2" ht="18.75">
      <c r="A744" s="90">
        <v>1</v>
      </c>
      <c r="B744" s="92" t="s">
        <v>635</v>
      </c>
    </row>
    <row r="745" spans="1:2" ht="18.75">
      <c r="A745" s="90">
        <v>1</v>
      </c>
      <c r="B745" s="92" t="s">
        <v>636</v>
      </c>
    </row>
    <row r="746" spans="1:2" ht="18.75">
      <c r="A746" s="90">
        <v>1</v>
      </c>
      <c r="B746" s="92" t="s">
        <v>637</v>
      </c>
    </row>
    <row r="747" spans="1:2" ht="18.75">
      <c r="A747" s="90">
        <v>1</v>
      </c>
      <c r="B747" s="92" t="s">
        <v>638</v>
      </c>
    </row>
    <row r="748" spans="1:2" ht="18.75">
      <c r="A748" s="90">
        <v>1</v>
      </c>
      <c r="B748" s="92" t="s">
        <v>639</v>
      </c>
    </row>
    <row r="749" spans="1:2" ht="18.75">
      <c r="A749" s="90">
        <v>1</v>
      </c>
      <c r="B749" s="92" t="s">
        <v>640</v>
      </c>
    </row>
    <row r="750" spans="1:2" ht="18.75">
      <c r="A750" s="90">
        <v>1</v>
      </c>
      <c r="B750" s="92" t="s">
        <v>641</v>
      </c>
    </row>
    <row r="751" spans="1:2" ht="18.75">
      <c r="A751" s="90">
        <v>1</v>
      </c>
      <c r="B751" s="92" t="s">
        <v>642</v>
      </c>
    </row>
    <row r="752" spans="1:2" ht="18.75">
      <c r="A752" s="90">
        <v>1</v>
      </c>
      <c r="B752" s="92" t="s">
        <v>643</v>
      </c>
    </row>
    <row r="753" spans="1:2" ht="18.75">
      <c r="A753" s="90">
        <v>1</v>
      </c>
      <c r="B753" s="92" t="s">
        <v>644</v>
      </c>
    </row>
    <row r="754" spans="1:2" ht="18.75">
      <c r="A754" s="90">
        <v>1</v>
      </c>
      <c r="B754" s="92" t="s">
        <v>645</v>
      </c>
    </row>
    <row r="755" spans="1:2" ht="18.75">
      <c r="A755" s="90">
        <v>1</v>
      </c>
      <c r="B755" s="92" t="s">
        <v>646</v>
      </c>
    </row>
    <row r="756" spans="1:2" ht="18.75">
      <c r="A756" s="90">
        <v>1</v>
      </c>
      <c r="B756" s="92" t="s">
        <v>647</v>
      </c>
    </row>
    <row r="757" spans="1:2" ht="18.75">
      <c r="A757" s="90">
        <v>1</v>
      </c>
      <c r="B757" s="92" t="s">
        <v>648</v>
      </c>
    </row>
    <row r="758" spans="1:2" ht="18.75">
      <c r="A758" s="90">
        <v>1</v>
      </c>
      <c r="B758" s="92" t="s">
        <v>649</v>
      </c>
    </row>
    <row r="759" spans="1:2" ht="18.75">
      <c r="A759" s="90">
        <v>1</v>
      </c>
      <c r="B759" s="92" t="s">
        <v>650</v>
      </c>
    </row>
    <row r="760" spans="1:2" ht="18.75">
      <c r="A760" s="90">
        <v>1</v>
      </c>
      <c r="B760" s="92" t="s">
        <v>651</v>
      </c>
    </row>
    <row r="761" spans="1:2" ht="18.75">
      <c r="A761" s="90">
        <v>1</v>
      </c>
      <c r="B761" s="92" t="s">
        <v>652</v>
      </c>
    </row>
    <row r="762" spans="1:2" ht="18.75">
      <c r="A762" s="90">
        <v>1</v>
      </c>
      <c r="B762" s="92" t="s">
        <v>653</v>
      </c>
    </row>
    <row r="763" spans="1:2" ht="18.75">
      <c r="A763" s="90">
        <v>1</v>
      </c>
      <c r="B763" s="92" t="s">
        <v>654</v>
      </c>
    </row>
  </sheetData>
  <mergeCells count="5">
    <mergeCell ref="B74:L74"/>
    <mergeCell ref="B76:P76"/>
    <mergeCell ref="B78:P78"/>
    <mergeCell ref="B80:P80"/>
    <mergeCell ref="B81:P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O60"/>
  <sheetViews>
    <sheetView showGridLines="0" showRowColHeaders="0" rightToLeft="1" tabSelected="1" zoomScale="60" zoomScaleNormal="60" workbookViewId="0">
      <selection activeCell="D6" sqref="D6"/>
    </sheetView>
  </sheetViews>
  <sheetFormatPr defaultColWidth="9" defaultRowHeight="15"/>
  <cols>
    <col min="1" max="1" width="6.25" style="7" customWidth="1"/>
    <col min="2" max="2" width="5.375" style="7" customWidth="1"/>
    <col min="3" max="3" width="46.125" style="7" customWidth="1"/>
    <col min="4" max="4" width="20.25" style="7" customWidth="1"/>
    <col min="5" max="5" width="2.125" style="7" customWidth="1"/>
    <col min="6" max="6" width="19" style="7" customWidth="1"/>
    <col min="7" max="7" width="21.125" style="7" customWidth="1"/>
    <col min="8" max="8" width="15.375" style="7" customWidth="1"/>
    <col min="9" max="9" width="16.625" style="7" customWidth="1"/>
    <col min="10" max="10" width="17.625" style="7" bestFit="1" customWidth="1"/>
    <col min="11" max="14" width="9" style="7"/>
    <col min="15" max="15" width="13.25" style="7" customWidth="1"/>
    <col min="16" max="16384" width="9" style="7"/>
  </cols>
  <sheetData>
    <row r="1" spans="1:15" ht="60.75" customHeight="1">
      <c r="A1" s="61"/>
      <c r="B1" s="174" t="s">
        <v>722</v>
      </c>
      <c r="C1" s="174"/>
      <c r="D1" s="174"/>
      <c r="E1" s="174"/>
      <c r="F1" s="174"/>
      <c r="G1" s="174"/>
      <c r="H1" s="61" t="s">
        <v>657</v>
      </c>
      <c r="I1" s="84" t="s">
        <v>656</v>
      </c>
      <c r="J1" s="84" t="s">
        <v>41</v>
      </c>
      <c r="K1" s="84"/>
      <c r="L1" s="84"/>
      <c r="M1" s="84" t="s">
        <v>660</v>
      </c>
      <c r="N1" s="84" t="s">
        <v>659</v>
      </c>
      <c r="O1" s="84"/>
    </row>
    <row r="2" spans="1:15" ht="25.5">
      <c r="A2" s="61"/>
      <c r="B2" s="175" t="s">
        <v>26</v>
      </c>
      <c r="C2" s="175"/>
      <c r="D2" s="175"/>
      <c r="E2" s="175"/>
      <c r="F2" s="175"/>
      <c r="G2" s="175"/>
      <c r="H2" s="61"/>
      <c r="I2" s="84"/>
      <c r="J2" s="84"/>
      <c r="K2" s="84"/>
      <c r="L2" s="84"/>
      <c r="M2" s="84" t="s">
        <v>662</v>
      </c>
      <c r="N2" s="84" t="s">
        <v>660</v>
      </c>
      <c r="O2" s="84"/>
    </row>
    <row r="3" spans="1:15" ht="22.5">
      <c r="A3" s="61"/>
      <c r="B3" s="156" t="s">
        <v>700</v>
      </c>
      <c r="C3" s="156"/>
      <c r="D3" s="156"/>
      <c r="E3" s="156"/>
      <c r="F3" s="156"/>
      <c r="G3" s="156"/>
      <c r="H3" s="61"/>
      <c r="I3" s="84"/>
      <c r="J3" s="84"/>
      <c r="K3" s="84"/>
      <c r="L3" s="84"/>
      <c r="M3" s="84" t="s">
        <v>665</v>
      </c>
      <c r="N3" s="84"/>
      <c r="O3" s="84"/>
    </row>
    <row r="4" spans="1:15" ht="26.25" customHeight="1">
      <c r="A4" s="185" t="s">
        <v>45</v>
      </c>
      <c r="B4" s="185"/>
      <c r="C4" s="185"/>
      <c r="D4" s="185"/>
      <c r="E4" s="185"/>
      <c r="F4" s="185"/>
      <c r="G4" s="185"/>
      <c r="H4" s="61"/>
      <c r="I4" s="84"/>
      <c r="J4" s="84"/>
      <c r="K4" s="84"/>
      <c r="L4" s="84"/>
      <c r="M4" s="84" t="s">
        <v>663</v>
      </c>
      <c r="N4" s="84"/>
      <c r="O4" s="84"/>
    </row>
    <row r="5" spans="1:15" ht="29.1" customHeight="1">
      <c r="A5" s="61"/>
      <c r="B5" s="176" t="s">
        <v>723</v>
      </c>
      <c r="C5" s="177"/>
      <c r="D5" s="98">
        <v>0</v>
      </c>
      <c r="E5" s="61"/>
      <c r="F5" s="81"/>
      <c r="G5" s="63"/>
      <c r="H5" s="64"/>
      <c r="I5" s="131" t="s">
        <v>706</v>
      </c>
      <c r="J5" s="87">
        <f>IF('مالیات 1401'!D11="بلی",'مالیات 1401'!D7/2,'مالیات 1401'!D7)</f>
        <v>0</v>
      </c>
      <c r="K5" s="84"/>
      <c r="L5" s="84"/>
      <c r="M5" s="84" t="s">
        <v>664</v>
      </c>
      <c r="N5" s="84"/>
      <c r="O5" s="84"/>
    </row>
    <row r="6" spans="1:15" ht="10.5" customHeight="1">
      <c r="A6" s="61"/>
      <c r="B6" s="64"/>
      <c r="C6" s="64"/>
      <c r="D6" s="64"/>
      <c r="E6" s="61"/>
      <c r="F6" s="81"/>
      <c r="G6" s="63"/>
      <c r="H6" s="64"/>
      <c r="I6" s="131" t="s">
        <v>707</v>
      </c>
      <c r="J6" s="87"/>
      <c r="K6" s="84"/>
      <c r="L6" s="84"/>
      <c r="M6" s="84" t="s">
        <v>666</v>
      </c>
      <c r="N6" s="84"/>
      <c r="O6" s="84"/>
    </row>
    <row r="7" spans="1:15" ht="29.1" customHeight="1">
      <c r="A7" s="61"/>
      <c r="B7" s="176" t="s">
        <v>724</v>
      </c>
      <c r="C7" s="177"/>
      <c r="D7" s="98">
        <v>0</v>
      </c>
      <c r="E7" s="61"/>
      <c r="F7" s="81"/>
      <c r="G7" s="63"/>
      <c r="H7" s="64"/>
      <c r="I7" s="86" t="s">
        <v>667</v>
      </c>
      <c r="J7" s="87">
        <f>IF('مالیات 1401'!D11="بلی",'مالیات 1401'!D5/2,'مالیات 1401'!D5)</f>
        <v>0</v>
      </c>
      <c r="K7" s="84"/>
      <c r="L7" s="84"/>
      <c r="M7" s="84" t="s">
        <v>665</v>
      </c>
      <c r="N7" s="84"/>
      <c r="O7" s="84"/>
    </row>
    <row r="8" spans="1:15" ht="10.5" customHeight="1">
      <c r="A8" s="61"/>
      <c r="B8" s="64"/>
      <c r="C8" s="64"/>
      <c r="D8" s="64"/>
      <c r="E8" s="61"/>
      <c r="F8" s="65"/>
      <c r="G8" s="65"/>
      <c r="H8" s="64"/>
      <c r="I8" s="86" t="s">
        <v>668</v>
      </c>
      <c r="J8" s="87">
        <f>IF(OR(D17=M2,D17=M4,D17=M5,D17=M6),0,J7)</f>
        <v>0</v>
      </c>
      <c r="K8" s="84"/>
      <c r="L8" s="84"/>
      <c r="M8" s="132"/>
      <c r="N8" s="132"/>
      <c r="O8" s="132"/>
    </row>
    <row r="9" spans="1:15" ht="29.1" customHeight="1">
      <c r="A9" s="61"/>
      <c r="B9" s="178" t="s">
        <v>42</v>
      </c>
      <c r="C9" s="179"/>
      <c r="D9" s="120" t="s">
        <v>660</v>
      </c>
      <c r="E9" s="61"/>
      <c r="F9" s="171" t="s">
        <v>30</v>
      </c>
      <c r="G9" s="171"/>
      <c r="H9" s="64"/>
      <c r="I9" s="84"/>
      <c r="J9" s="84"/>
      <c r="K9" s="84"/>
      <c r="L9" s="84"/>
      <c r="M9" s="132"/>
      <c r="N9" s="132"/>
      <c r="O9" s="132"/>
    </row>
    <row r="10" spans="1:15" ht="9.9499999999999993" customHeight="1">
      <c r="A10" s="61"/>
      <c r="B10" s="66"/>
      <c r="C10" s="66"/>
      <c r="D10" s="67"/>
      <c r="E10" s="61"/>
      <c r="H10" s="64"/>
      <c r="I10" s="84"/>
      <c r="J10" s="84"/>
      <c r="K10" s="84"/>
      <c r="L10" s="84"/>
      <c r="M10" s="84"/>
      <c r="N10" s="84"/>
      <c r="O10" s="84"/>
    </row>
    <row r="11" spans="1:15" ht="29.1" customHeight="1">
      <c r="A11" s="61"/>
      <c r="B11" s="180" t="s">
        <v>43</v>
      </c>
      <c r="C11" s="181"/>
      <c r="D11" s="121" t="s">
        <v>660</v>
      </c>
      <c r="E11" s="61"/>
      <c r="F11" s="171" t="s">
        <v>728</v>
      </c>
      <c r="G11" s="171"/>
      <c r="H11" s="64"/>
      <c r="I11" s="85">
        <f>100-(D15*15)</f>
        <v>100</v>
      </c>
      <c r="J11" s="84"/>
      <c r="K11" s="84"/>
      <c r="L11" s="84" t="b">
        <f>OR(D17=M2,D17=M4,D17=M6)</f>
        <v>0</v>
      </c>
      <c r="M11" s="84"/>
      <c r="N11" s="84"/>
      <c r="O11" s="84"/>
    </row>
    <row r="12" spans="1:15" ht="10.5" customHeight="1">
      <c r="A12" s="61"/>
      <c r="B12" s="66"/>
      <c r="C12" s="66"/>
      <c r="D12" s="67"/>
      <c r="E12" s="61"/>
      <c r="H12" s="64"/>
      <c r="I12" s="85"/>
      <c r="J12" s="84"/>
      <c r="K12" s="84"/>
      <c r="L12" s="84"/>
      <c r="M12" s="84"/>
      <c r="N12" s="84"/>
      <c r="O12" s="84"/>
    </row>
    <row r="13" spans="1:15" ht="29.1" customHeight="1">
      <c r="A13" s="61"/>
      <c r="B13" s="201" t="s">
        <v>677</v>
      </c>
      <c r="C13" s="202"/>
      <c r="D13" s="122" t="s">
        <v>660</v>
      </c>
      <c r="E13" s="61"/>
      <c r="F13" s="199" t="s">
        <v>31</v>
      </c>
      <c r="G13" s="200"/>
      <c r="H13" s="64"/>
      <c r="I13" s="132">
        <f>IF(D13="بلی",G33/2,G33)</f>
        <v>0</v>
      </c>
      <c r="J13" s="132"/>
      <c r="K13" s="84"/>
      <c r="L13" s="84"/>
      <c r="M13" s="84"/>
      <c r="N13" s="84"/>
      <c r="O13" s="84"/>
    </row>
    <row r="14" spans="1:15" ht="9.9499999999999993" customHeight="1">
      <c r="A14" s="61"/>
      <c r="B14" s="66"/>
      <c r="C14" s="66"/>
      <c r="D14" s="67"/>
      <c r="E14" s="61"/>
      <c r="F14" s="129"/>
      <c r="G14" s="130"/>
      <c r="H14" s="64"/>
      <c r="I14" s="132"/>
      <c r="J14" s="132"/>
      <c r="K14" s="84"/>
      <c r="L14" s="84"/>
      <c r="M14" s="84"/>
      <c r="N14" s="84"/>
      <c r="O14" s="84"/>
    </row>
    <row r="15" spans="1:15" ht="29.1" customHeight="1">
      <c r="A15" s="61"/>
      <c r="B15" s="203" t="s">
        <v>729</v>
      </c>
      <c r="C15" s="204"/>
      <c r="D15" s="128">
        <v>0</v>
      </c>
      <c r="E15" s="61"/>
      <c r="F15" s="157" t="s">
        <v>28</v>
      </c>
      <c r="G15" s="158"/>
      <c r="H15" s="64"/>
      <c r="I15" s="132"/>
      <c r="J15" s="132"/>
      <c r="K15" s="84"/>
      <c r="L15" s="84"/>
      <c r="M15" s="84"/>
      <c r="N15" s="84"/>
      <c r="O15" s="84"/>
    </row>
    <row r="16" spans="1:15" ht="9.9499999999999993" customHeight="1">
      <c r="A16" s="61"/>
      <c r="B16" s="66"/>
      <c r="C16" s="66"/>
      <c r="D16" s="67"/>
      <c r="E16" s="61"/>
      <c r="F16" s="129"/>
      <c r="G16" s="130"/>
      <c r="H16" s="64"/>
      <c r="I16" s="132"/>
      <c r="J16" s="132"/>
      <c r="K16" s="84"/>
      <c r="L16" s="84"/>
      <c r="M16" s="84"/>
      <c r="N16" s="84"/>
      <c r="O16" s="84"/>
    </row>
    <row r="17" spans="1:15" ht="29.1" customHeight="1">
      <c r="A17" s="61"/>
      <c r="B17" s="183" t="s">
        <v>661</v>
      </c>
      <c r="C17" s="184"/>
      <c r="D17" s="123" t="s">
        <v>660</v>
      </c>
      <c r="E17" s="61"/>
      <c r="F17" s="169" t="s">
        <v>709</v>
      </c>
      <c r="G17" s="170"/>
      <c r="H17" s="64"/>
      <c r="I17" s="85"/>
      <c r="J17" s="84"/>
      <c r="K17" s="84"/>
      <c r="L17" s="84"/>
      <c r="M17" s="84"/>
      <c r="N17" s="84"/>
      <c r="O17" s="84"/>
    </row>
    <row r="18" spans="1:15" ht="11.25" customHeight="1">
      <c r="A18" s="61"/>
      <c r="B18" s="64"/>
      <c r="C18" s="64"/>
      <c r="D18" s="64"/>
      <c r="E18" s="64"/>
      <c r="H18" s="79"/>
      <c r="I18" s="132"/>
      <c r="J18" s="132"/>
      <c r="K18" s="84"/>
      <c r="L18" s="84"/>
      <c r="M18" s="84"/>
      <c r="N18" s="84"/>
      <c r="O18" s="84"/>
    </row>
    <row r="19" spans="1:15" ht="33.950000000000003" customHeight="1">
      <c r="A19" s="61"/>
      <c r="B19" s="64"/>
      <c r="C19" s="64"/>
      <c r="D19" s="64"/>
      <c r="E19" s="64"/>
      <c r="F19" s="155" t="s">
        <v>27</v>
      </c>
      <c r="G19" s="155"/>
      <c r="H19" s="79"/>
      <c r="I19" s="132"/>
      <c r="J19" s="132"/>
      <c r="K19" s="84"/>
      <c r="L19" s="84"/>
      <c r="M19" s="84"/>
      <c r="N19" s="84"/>
      <c r="O19" s="84"/>
    </row>
    <row r="20" spans="1:15" ht="10.5" customHeight="1">
      <c r="A20" s="61"/>
      <c r="B20" s="64"/>
      <c r="C20" s="64"/>
      <c r="D20" s="64"/>
      <c r="E20" s="64"/>
      <c r="F20" s="62"/>
      <c r="G20" s="42"/>
      <c r="H20" s="79"/>
      <c r="I20" s="131"/>
      <c r="J20" s="84"/>
      <c r="K20" s="84"/>
      <c r="L20" s="84"/>
      <c r="M20" s="84"/>
      <c r="N20" s="84"/>
      <c r="O20" s="84"/>
    </row>
    <row r="21" spans="1:15" ht="33.950000000000003" customHeight="1">
      <c r="A21" s="61"/>
      <c r="B21" s="64"/>
      <c r="C21" s="64"/>
      <c r="D21" s="64"/>
      <c r="E21" s="64"/>
      <c r="F21" s="155" t="s">
        <v>29</v>
      </c>
      <c r="G21" s="155"/>
      <c r="H21" s="79"/>
      <c r="I21" s="131"/>
      <c r="J21" s="84"/>
      <c r="K21" s="84"/>
      <c r="L21" s="84"/>
      <c r="M21" s="84"/>
      <c r="N21" s="84"/>
      <c r="O21" s="84"/>
    </row>
    <row r="22" spans="1:15" ht="10.5" customHeight="1">
      <c r="A22" s="61"/>
      <c r="B22" s="64"/>
      <c r="C22" s="64"/>
      <c r="D22" s="64"/>
      <c r="E22" s="64"/>
      <c r="H22" s="79"/>
      <c r="I22" s="131"/>
      <c r="J22" s="84"/>
      <c r="K22" s="84"/>
      <c r="L22" s="84"/>
      <c r="M22" s="84"/>
      <c r="N22" s="84"/>
      <c r="O22" s="84"/>
    </row>
    <row r="23" spans="1:15" ht="33.950000000000003" customHeight="1">
      <c r="A23" s="61"/>
      <c r="B23" s="197" t="s">
        <v>658</v>
      </c>
      <c r="C23" s="198"/>
      <c r="D23" s="99">
        <f>J5+J8</f>
        <v>0</v>
      </c>
      <c r="F23" s="155" t="s">
        <v>711</v>
      </c>
      <c r="G23" s="155"/>
      <c r="H23" s="172"/>
      <c r="I23" s="172"/>
      <c r="J23" s="172"/>
      <c r="K23" s="105"/>
      <c r="L23" s="61"/>
      <c r="M23" s="61"/>
      <c r="N23" s="61"/>
      <c r="O23" s="61"/>
    </row>
    <row r="24" spans="1:15" ht="12" customHeight="1" thickBot="1">
      <c r="A24" s="61"/>
      <c r="B24" s="66"/>
      <c r="C24" s="66"/>
      <c r="D24" s="67"/>
      <c r="E24" s="67"/>
      <c r="F24" s="69"/>
      <c r="G24" s="70"/>
      <c r="H24" s="64"/>
      <c r="I24" s="61"/>
      <c r="J24" s="61"/>
      <c r="K24" s="61"/>
      <c r="L24" s="61"/>
      <c r="M24" s="61"/>
      <c r="N24" s="61"/>
      <c r="O24" s="61"/>
    </row>
    <row r="25" spans="1:15" ht="36.75" customHeight="1">
      <c r="A25" s="61"/>
      <c r="B25" s="160" t="s">
        <v>710</v>
      </c>
      <c r="C25" s="161"/>
      <c r="D25" s="162"/>
      <c r="E25" s="162"/>
      <c r="F25" s="162"/>
      <c r="G25" s="163"/>
      <c r="H25" s="68"/>
      <c r="I25" s="61"/>
      <c r="J25" s="61"/>
      <c r="K25" s="61"/>
      <c r="L25" s="61"/>
      <c r="M25" s="61"/>
      <c r="N25" s="61"/>
      <c r="O25" s="61"/>
    </row>
    <row r="26" spans="1:15" ht="30.95" customHeight="1" thickBot="1">
      <c r="A26" s="61"/>
      <c r="B26" s="138" t="s">
        <v>40</v>
      </c>
      <c r="C26" s="139" t="s">
        <v>44</v>
      </c>
      <c r="D26" s="139" t="s">
        <v>32</v>
      </c>
      <c r="E26" s="189" t="s">
        <v>33</v>
      </c>
      <c r="F26" s="190"/>
      <c r="G26" s="140" t="s">
        <v>34</v>
      </c>
      <c r="H26" s="68"/>
      <c r="I26" s="124"/>
      <c r="J26" s="124"/>
      <c r="K26" s="61"/>
      <c r="L26" s="61"/>
      <c r="M26" s="61"/>
      <c r="N26" s="61"/>
      <c r="O26" s="61"/>
    </row>
    <row r="27" spans="1:15" ht="24.95" customHeight="1" thickTop="1">
      <c r="A27" s="61"/>
      <c r="B27" s="141">
        <v>0</v>
      </c>
      <c r="C27" s="142" t="s">
        <v>0</v>
      </c>
      <c r="D27" s="143">
        <f>'1400'!D1</f>
        <v>0</v>
      </c>
      <c r="E27" s="191" t="s">
        <v>669</v>
      </c>
      <c r="F27" s="192"/>
      <c r="G27" s="144">
        <f>'1400'!G1</f>
        <v>0</v>
      </c>
      <c r="H27" s="68"/>
      <c r="I27" s="124"/>
      <c r="J27" s="124"/>
      <c r="K27" s="61"/>
      <c r="L27" s="61"/>
      <c r="M27" s="61"/>
      <c r="N27" s="61"/>
      <c r="O27" s="61"/>
    </row>
    <row r="28" spans="1:15" ht="24.95" customHeight="1">
      <c r="A28" s="61"/>
      <c r="B28" s="73">
        <v>1</v>
      </c>
      <c r="C28" s="134" t="s">
        <v>716</v>
      </c>
      <c r="D28" s="74">
        <f>IF(D9="بلی",'1400'!C2,'1400'!D2)</f>
        <v>0</v>
      </c>
      <c r="E28" s="193" t="s">
        <v>35</v>
      </c>
      <c r="F28" s="194"/>
      <c r="G28" s="75">
        <f>'1400'!G2</f>
        <v>0</v>
      </c>
      <c r="H28" s="68"/>
      <c r="I28" s="124"/>
      <c r="J28" s="124"/>
      <c r="K28" s="61"/>
      <c r="L28" s="61"/>
      <c r="M28" s="61"/>
      <c r="N28" s="61"/>
      <c r="O28" s="61"/>
    </row>
    <row r="29" spans="1:15" ht="24.95" customHeight="1">
      <c r="A29" s="61"/>
      <c r="B29" s="145">
        <v>2</v>
      </c>
      <c r="C29" s="146" t="s">
        <v>717</v>
      </c>
      <c r="D29" s="147">
        <f>'1400'!D3</f>
        <v>0</v>
      </c>
      <c r="E29" s="153" t="s">
        <v>36</v>
      </c>
      <c r="F29" s="154"/>
      <c r="G29" s="148">
        <f>'1400'!G3</f>
        <v>0</v>
      </c>
      <c r="H29" s="68"/>
      <c r="I29" s="124"/>
      <c r="J29" s="124"/>
      <c r="K29" s="61"/>
      <c r="L29" s="61"/>
      <c r="M29" s="61"/>
      <c r="N29" s="61"/>
      <c r="O29" s="61"/>
    </row>
    <row r="30" spans="1:15" ht="24.95" customHeight="1">
      <c r="A30" s="61"/>
      <c r="B30" s="73">
        <v>3</v>
      </c>
      <c r="C30" s="134" t="s">
        <v>718</v>
      </c>
      <c r="D30" s="74">
        <f>'1400'!D4</f>
        <v>0</v>
      </c>
      <c r="E30" s="193" t="s">
        <v>37</v>
      </c>
      <c r="F30" s="194"/>
      <c r="G30" s="75">
        <f>'1400'!G4</f>
        <v>0</v>
      </c>
      <c r="H30" s="68"/>
      <c r="I30" s="167"/>
      <c r="J30" s="167"/>
      <c r="K30" s="61"/>
      <c r="L30" s="61"/>
      <c r="M30" s="61"/>
      <c r="N30" s="61"/>
      <c r="O30" s="61"/>
    </row>
    <row r="31" spans="1:15" ht="24.95" customHeight="1">
      <c r="A31" s="61"/>
      <c r="B31" s="145">
        <v>4</v>
      </c>
      <c r="C31" s="146" t="s">
        <v>719</v>
      </c>
      <c r="D31" s="147">
        <f>'1400'!D5</f>
        <v>0</v>
      </c>
      <c r="E31" s="153" t="s">
        <v>720</v>
      </c>
      <c r="F31" s="154" t="s">
        <v>720</v>
      </c>
      <c r="G31" s="148">
        <f>'1400'!G5</f>
        <v>0</v>
      </c>
      <c r="H31" s="68"/>
      <c r="I31" s="133"/>
      <c r="J31" s="133"/>
      <c r="K31" s="61"/>
      <c r="L31" s="61"/>
      <c r="M31" s="61"/>
      <c r="N31" s="61"/>
      <c r="O31" s="61"/>
    </row>
    <row r="32" spans="1:15" ht="24.95" customHeight="1" thickBot="1">
      <c r="A32" s="61"/>
      <c r="B32" s="78" t="s">
        <v>708</v>
      </c>
      <c r="C32" s="106" t="s">
        <v>705</v>
      </c>
      <c r="D32" s="76">
        <f>J5</f>
        <v>0</v>
      </c>
      <c r="E32" s="195" t="s">
        <v>35</v>
      </c>
      <c r="F32" s="196"/>
      <c r="G32" s="77">
        <f>D32*10%</f>
        <v>0</v>
      </c>
      <c r="H32" s="68"/>
      <c r="I32" s="125"/>
      <c r="J32" s="125"/>
      <c r="K32" s="61"/>
      <c r="L32" s="61"/>
      <c r="M32" s="61"/>
      <c r="N32" s="61"/>
      <c r="O32" s="61"/>
    </row>
    <row r="33" spans="1:15" ht="29.25" customHeight="1" thickTop="1" thickBot="1">
      <c r="A33" s="61"/>
      <c r="B33" s="165" t="s">
        <v>38</v>
      </c>
      <c r="C33" s="166"/>
      <c r="D33" s="149">
        <f>SUM(D27:D32)</f>
        <v>0</v>
      </c>
      <c r="E33" s="168"/>
      <c r="F33" s="166"/>
      <c r="G33" s="150">
        <f>SUM(G27:G32)</f>
        <v>0</v>
      </c>
      <c r="H33" s="68"/>
      <c r="I33" s="173"/>
      <c r="J33" s="173"/>
      <c r="K33" s="61"/>
      <c r="L33" s="61"/>
      <c r="M33" s="61"/>
      <c r="N33" s="61"/>
      <c r="O33" s="61"/>
    </row>
    <row r="34" spans="1:15" ht="9" customHeight="1">
      <c r="A34" s="71"/>
      <c r="F34" s="88"/>
      <c r="G34" s="88"/>
      <c r="H34" s="68"/>
      <c r="I34" s="126"/>
      <c r="J34" s="126"/>
      <c r="K34" s="61"/>
      <c r="L34" s="61"/>
      <c r="M34" s="61"/>
      <c r="N34" s="61"/>
      <c r="O34" s="61"/>
    </row>
    <row r="35" spans="1:15" ht="34.5" customHeight="1">
      <c r="A35" s="71"/>
      <c r="B35" s="80"/>
      <c r="C35" s="80"/>
      <c r="D35" s="186" t="s">
        <v>655</v>
      </c>
      <c r="E35" s="187"/>
      <c r="F35" s="188"/>
      <c r="G35" s="100">
        <f>I13*I11%</f>
        <v>0</v>
      </c>
      <c r="H35" s="89"/>
      <c r="I35" s="159"/>
      <c r="J35" s="159"/>
      <c r="K35" s="82"/>
      <c r="L35" s="61"/>
      <c r="M35" s="61"/>
    </row>
    <row r="36" spans="1:15" ht="6.75" customHeight="1" thickBot="1">
      <c r="A36" s="71"/>
      <c r="B36" s="80"/>
      <c r="C36" s="80"/>
      <c r="D36" s="80"/>
      <c r="E36" s="80"/>
      <c r="F36" s="80"/>
      <c r="G36" s="80"/>
      <c r="H36" s="68"/>
      <c r="I36" s="127"/>
      <c r="J36" s="127"/>
      <c r="K36" s="82"/>
      <c r="L36" s="61"/>
      <c r="M36" s="61"/>
      <c r="N36" s="61"/>
      <c r="O36" s="61"/>
    </row>
    <row r="37" spans="1:15" ht="51.75" customHeight="1">
      <c r="A37" s="71"/>
      <c r="B37" s="164" t="s">
        <v>730</v>
      </c>
      <c r="C37" s="164"/>
      <c r="D37" s="164"/>
      <c r="E37" s="164"/>
      <c r="F37" s="164"/>
      <c r="G37" s="164"/>
      <c r="H37" s="68"/>
      <c r="I37" s="159"/>
      <c r="J37" s="159"/>
      <c r="K37" s="82"/>
      <c r="L37" s="61"/>
      <c r="M37" s="61"/>
      <c r="N37" s="61"/>
      <c r="O37" s="61"/>
    </row>
    <row r="38" spans="1:15" ht="24.95" customHeight="1">
      <c r="A38" s="61"/>
      <c r="B38" s="182" t="s">
        <v>416</v>
      </c>
      <c r="C38" s="182"/>
      <c r="D38" s="61"/>
      <c r="E38" s="61"/>
      <c r="F38" s="83"/>
      <c r="G38" s="72" t="s">
        <v>39</v>
      </c>
      <c r="H38" s="61"/>
      <c r="I38" s="124"/>
      <c r="J38" s="124"/>
      <c r="K38" s="82"/>
      <c r="L38" s="61"/>
      <c r="M38" s="61"/>
      <c r="N38" s="61"/>
      <c r="O38" s="61"/>
    </row>
    <row r="39" spans="1:15" ht="8.25" customHeight="1">
      <c r="A39" s="61"/>
      <c r="B39" s="61"/>
      <c r="C39" s="61"/>
      <c r="D39" s="61"/>
      <c r="E39" s="61"/>
      <c r="F39" s="61"/>
      <c r="G39" s="61"/>
      <c r="H39" s="61"/>
      <c r="I39" s="124"/>
      <c r="J39" s="124"/>
      <c r="K39" s="82"/>
      <c r="L39" s="61"/>
      <c r="M39" s="61"/>
      <c r="N39" s="61"/>
      <c r="O39" s="61"/>
    </row>
    <row r="40" spans="1:15" ht="24.95" customHeight="1">
      <c r="A40" s="61"/>
      <c r="B40" s="182" t="s">
        <v>696</v>
      </c>
      <c r="C40" s="182"/>
      <c r="D40" s="61"/>
      <c r="E40" s="61"/>
      <c r="F40" s="107" t="s">
        <v>721</v>
      </c>
      <c r="G40" s="108" t="s">
        <v>727</v>
      </c>
      <c r="H40" s="61"/>
      <c r="I40" s="124"/>
      <c r="J40" s="124"/>
      <c r="K40" s="82"/>
      <c r="L40" s="61"/>
      <c r="M40" s="61"/>
      <c r="N40" s="61"/>
      <c r="O40" s="61"/>
    </row>
    <row r="41" spans="1:15">
      <c r="A41" s="61"/>
      <c r="B41" s="61"/>
      <c r="C41" s="61"/>
      <c r="D41" s="61"/>
      <c r="E41" s="61"/>
      <c r="F41" s="61"/>
      <c r="G41" s="61"/>
      <c r="H41" s="61"/>
      <c r="I41" s="61"/>
      <c r="J41" s="61"/>
      <c r="K41" s="61"/>
      <c r="L41" s="61"/>
      <c r="M41" s="61"/>
      <c r="N41" s="61"/>
      <c r="O41" s="61"/>
    </row>
    <row r="42" spans="1:15">
      <c r="A42" s="61"/>
      <c r="B42" s="61"/>
      <c r="C42" s="61"/>
      <c r="D42" s="61"/>
      <c r="E42" s="61"/>
      <c r="F42" s="61"/>
      <c r="G42" s="61"/>
      <c r="H42" s="61"/>
      <c r="I42" s="61"/>
      <c r="J42" s="61"/>
      <c r="K42" s="61"/>
      <c r="L42" s="61"/>
      <c r="M42" s="61"/>
      <c r="N42" s="61"/>
      <c r="O42" s="61"/>
    </row>
    <row r="43" spans="1:15">
      <c r="A43" s="61"/>
      <c r="B43" s="61"/>
      <c r="C43" s="61"/>
      <c r="D43" s="61"/>
      <c r="E43" s="61"/>
      <c r="F43" s="61"/>
      <c r="G43" s="61"/>
      <c r="H43" s="61"/>
      <c r="I43" s="61"/>
      <c r="J43" s="61"/>
      <c r="K43" s="61"/>
      <c r="L43" s="61"/>
      <c r="M43" s="61"/>
      <c r="N43" s="61"/>
      <c r="O43" s="61"/>
    </row>
    <row r="44" spans="1:15">
      <c r="A44" s="61"/>
      <c r="B44" s="61"/>
      <c r="C44" s="61"/>
      <c r="D44" s="61"/>
      <c r="E44" s="61"/>
      <c r="H44" s="61"/>
      <c r="I44" s="61"/>
      <c r="J44" s="61"/>
      <c r="K44" s="61"/>
      <c r="L44" s="61"/>
      <c r="M44" s="61"/>
      <c r="N44" s="61"/>
      <c r="O44" s="61"/>
    </row>
    <row r="45" spans="1:15">
      <c r="A45" s="61"/>
      <c r="B45" s="61"/>
      <c r="C45" s="61"/>
      <c r="D45" s="61"/>
      <c r="E45" s="61"/>
      <c r="H45" s="61"/>
      <c r="I45" s="61"/>
      <c r="J45" s="61"/>
      <c r="K45" s="61"/>
      <c r="L45" s="61"/>
      <c r="M45" s="61"/>
      <c r="N45" s="61"/>
      <c r="O45" s="61"/>
    </row>
    <row r="46" spans="1:15">
      <c r="A46" s="61"/>
      <c r="B46" s="61"/>
      <c r="C46" s="61"/>
      <c r="D46" s="61"/>
      <c r="E46" s="61"/>
      <c r="H46" s="61"/>
      <c r="I46" s="61"/>
      <c r="J46" s="61"/>
      <c r="K46" s="61"/>
      <c r="L46" s="61"/>
      <c r="M46" s="61"/>
      <c r="N46" s="61"/>
      <c r="O46" s="61"/>
    </row>
    <row r="47" spans="1:15">
      <c r="A47" s="61"/>
      <c r="B47" s="61"/>
      <c r="C47" s="61"/>
      <c r="D47" s="61"/>
      <c r="E47" s="61"/>
      <c r="H47" s="61"/>
      <c r="I47" s="61"/>
      <c r="J47" s="61"/>
      <c r="K47" s="61"/>
      <c r="L47" s="61"/>
      <c r="M47" s="61"/>
      <c r="N47" s="61"/>
      <c r="O47" s="61"/>
    </row>
    <row r="48" spans="1:15">
      <c r="A48" s="61"/>
      <c r="B48" s="61"/>
      <c r="C48" s="61"/>
      <c r="D48" s="61"/>
      <c r="E48" s="61"/>
      <c r="H48" s="61"/>
      <c r="I48" s="61"/>
      <c r="J48" s="61"/>
      <c r="K48" s="61"/>
      <c r="L48" s="61"/>
      <c r="M48" s="61"/>
      <c r="N48" s="61"/>
      <c r="O48" s="61"/>
    </row>
    <row r="49" spans="1:15">
      <c r="A49" s="61"/>
      <c r="B49" s="61"/>
      <c r="C49" s="61"/>
      <c r="D49" s="61"/>
      <c r="E49" s="61"/>
      <c r="H49" s="61"/>
      <c r="I49" s="61"/>
      <c r="J49" s="61"/>
      <c r="K49" s="61"/>
      <c r="L49" s="61"/>
      <c r="M49" s="61"/>
      <c r="N49" s="61"/>
      <c r="O49" s="61"/>
    </row>
    <row r="50" spans="1:15">
      <c r="A50" s="61"/>
      <c r="B50" s="61"/>
      <c r="C50" s="61"/>
      <c r="D50" s="61"/>
      <c r="E50" s="61"/>
      <c r="H50" s="61"/>
      <c r="I50" s="61"/>
      <c r="J50" s="61"/>
      <c r="K50" s="61"/>
      <c r="L50" s="61"/>
      <c r="M50" s="61"/>
      <c r="N50" s="61"/>
      <c r="O50" s="61"/>
    </row>
    <row r="51" spans="1:15">
      <c r="A51" s="61"/>
      <c r="B51" s="61"/>
      <c r="C51" s="61"/>
      <c r="D51" s="61"/>
      <c r="E51" s="61"/>
      <c r="H51" s="61"/>
      <c r="I51" s="61"/>
      <c r="J51" s="61"/>
      <c r="K51" s="61"/>
      <c r="L51" s="61"/>
      <c r="M51" s="61"/>
      <c r="N51" s="61"/>
      <c r="O51" s="61"/>
    </row>
    <row r="52" spans="1:15">
      <c r="A52" s="61"/>
      <c r="B52" s="61"/>
      <c r="C52" s="61"/>
      <c r="D52" s="61"/>
      <c r="E52" s="61"/>
      <c r="H52" s="61"/>
      <c r="I52" s="61"/>
      <c r="J52" s="61"/>
      <c r="K52" s="61"/>
      <c r="L52" s="61"/>
      <c r="M52" s="61"/>
      <c r="N52" s="61"/>
      <c r="O52" s="61"/>
    </row>
    <row r="53" spans="1:15">
      <c r="A53" s="61"/>
      <c r="B53" s="61"/>
      <c r="C53" s="61"/>
      <c r="D53" s="61"/>
      <c r="E53" s="61"/>
      <c r="H53" s="61"/>
      <c r="I53" s="61"/>
      <c r="J53" s="61"/>
      <c r="K53" s="61"/>
      <c r="L53" s="61"/>
      <c r="M53" s="61"/>
      <c r="N53" s="61"/>
      <c r="O53" s="61"/>
    </row>
    <row r="54" spans="1:15">
      <c r="A54" s="61"/>
      <c r="B54" s="61"/>
      <c r="C54" s="61"/>
      <c r="D54" s="61"/>
      <c r="E54" s="61"/>
      <c r="F54" s="61"/>
      <c r="G54" s="61"/>
      <c r="H54" s="61"/>
      <c r="I54" s="61"/>
      <c r="J54" s="61"/>
      <c r="K54" s="61"/>
      <c r="L54" s="61"/>
      <c r="M54" s="61"/>
      <c r="N54" s="61"/>
      <c r="O54" s="61"/>
    </row>
    <row r="55" spans="1:15">
      <c r="A55" s="61"/>
      <c r="B55" s="61"/>
      <c r="C55" s="61"/>
      <c r="D55" s="61"/>
      <c r="E55" s="61"/>
      <c r="F55" s="61"/>
      <c r="G55" s="61"/>
      <c r="H55" s="61"/>
      <c r="I55" s="61"/>
      <c r="J55" s="61"/>
      <c r="K55" s="61"/>
      <c r="L55" s="61"/>
      <c r="M55" s="61"/>
      <c r="N55" s="61"/>
      <c r="O55" s="61"/>
    </row>
    <row r="56" spans="1:15">
      <c r="A56" s="61"/>
      <c r="B56" s="61"/>
      <c r="C56" s="61"/>
      <c r="D56" s="61"/>
      <c r="E56" s="61"/>
      <c r="F56" s="61"/>
      <c r="G56" s="61"/>
      <c r="H56" s="61"/>
      <c r="I56" s="61"/>
      <c r="J56" s="61"/>
      <c r="K56" s="61"/>
      <c r="L56" s="61"/>
      <c r="M56" s="61"/>
      <c r="N56" s="61"/>
      <c r="O56" s="61"/>
    </row>
    <row r="57" spans="1:15">
      <c r="A57" s="61"/>
      <c r="B57" s="61"/>
      <c r="C57" s="61"/>
      <c r="D57" s="61"/>
      <c r="E57" s="61"/>
      <c r="F57" s="61"/>
      <c r="G57" s="61"/>
      <c r="H57" s="61"/>
      <c r="I57" s="61"/>
      <c r="J57" s="61"/>
      <c r="K57" s="61"/>
      <c r="L57" s="61"/>
      <c r="M57" s="61"/>
      <c r="N57" s="61"/>
      <c r="O57" s="61"/>
    </row>
    <row r="58" spans="1:15">
      <c r="A58" s="61"/>
      <c r="B58" s="61"/>
      <c r="C58" s="61"/>
      <c r="D58" s="61"/>
      <c r="E58" s="61"/>
      <c r="F58" s="61"/>
      <c r="G58" s="61"/>
      <c r="H58" s="61"/>
      <c r="I58" s="61"/>
      <c r="J58" s="61"/>
      <c r="K58" s="61"/>
      <c r="L58" s="61"/>
      <c r="M58" s="61"/>
      <c r="N58" s="61"/>
      <c r="O58" s="61"/>
    </row>
    <row r="59" spans="1:15">
      <c r="A59" s="61"/>
      <c r="B59" s="61"/>
      <c r="C59" s="61"/>
      <c r="D59" s="61"/>
      <c r="E59" s="61"/>
      <c r="F59" s="61"/>
      <c r="G59" s="61"/>
      <c r="H59" s="61"/>
      <c r="I59" s="61"/>
      <c r="J59" s="61"/>
      <c r="K59" s="61"/>
      <c r="L59" s="61"/>
      <c r="M59" s="61"/>
      <c r="N59" s="61"/>
      <c r="O59" s="61"/>
    </row>
    <row r="60" spans="1:15">
      <c r="A60" s="61"/>
      <c r="B60" s="61"/>
      <c r="C60" s="61"/>
      <c r="D60" s="61"/>
      <c r="E60" s="61"/>
      <c r="F60" s="61"/>
      <c r="G60" s="61"/>
      <c r="H60" s="61"/>
      <c r="I60" s="61"/>
      <c r="J60" s="61"/>
      <c r="K60" s="61"/>
      <c r="L60" s="61"/>
      <c r="M60" s="61"/>
      <c r="N60" s="61"/>
      <c r="O60" s="61"/>
    </row>
  </sheetData>
  <sheetProtection algorithmName="SHA-512" hashValue="L1g8pbEy+7XI1xGDydR6ixBI36Qq+Y9kCMlCRDbOMC7r7DhTJqvHx+aB87t5lRzBeOX/h0Es6B1FvKF0npm/yA==" saltValue="3wxlDO4uiB3STSn/OhnQAw==" spinCount="100000" sheet="1" objects="1" scenarios="1"/>
  <mergeCells count="39">
    <mergeCell ref="B38:C38"/>
    <mergeCell ref="B40:C40"/>
    <mergeCell ref="B17:C17"/>
    <mergeCell ref="A4:G4"/>
    <mergeCell ref="D35:F35"/>
    <mergeCell ref="E26:F26"/>
    <mergeCell ref="E27:F27"/>
    <mergeCell ref="E28:F28"/>
    <mergeCell ref="E29:F29"/>
    <mergeCell ref="E30:F30"/>
    <mergeCell ref="E32:F32"/>
    <mergeCell ref="B23:C23"/>
    <mergeCell ref="F9:G9"/>
    <mergeCell ref="F13:G13"/>
    <mergeCell ref="B13:C13"/>
    <mergeCell ref="B15:C15"/>
    <mergeCell ref="F21:G21"/>
    <mergeCell ref="B1:G1"/>
    <mergeCell ref="B2:G2"/>
    <mergeCell ref="B5:C5"/>
    <mergeCell ref="B9:C9"/>
    <mergeCell ref="B11:C11"/>
    <mergeCell ref="B7:C7"/>
    <mergeCell ref="E31:F31"/>
    <mergeCell ref="F19:G19"/>
    <mergeCell ref="B3:G3"/>
    <mergeCell ref="F15:G15"/>
    <mergeCell ref="I37:J37"/>
    <mergeCell ref="B25:G25"/>
    <mergeCell ref="B37:G37"/>
    <mergeCell ref="I35:J35"/>
    <mergeCell ref="B33:C33"/>
    <mergeCell ref="I30:J30"/>
    <mergeCell ref="E33:F33"/>
    <mergeCell ref="F17:G17"/>
    <mergeCell ref="F23:G23"/>
    <mergeCell ref="F11:G11"/>
    <mergeCell ref="H23:J23"/>
    <mergeCell ref="I33:J33"/>
  </mergeCells>
  <dataValidations count="7">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E5:E7">
      <formula1>0</formula1>
      <formula2>100000000000</formula2>
    </dataValidation>
    <dataValidation type="list" allowBlank="1" showInputMessage="1" showErrorMessage="1" sqref="D9 D11 D13:D14">
      <formula1>$N$1:$N$2</formula1>
    </dataValidation>
    <dataValidation type="whole" allowBlank="1" showInputMessage="1" showErrorMessage="1" errorTitle="اخطار" error="عددی بزرگتر از صفر وارد نمایید" promptTitle="توجه" prompt="جمع دریافتی مشمول مالیات ماهیانه را به ریال وارد نمایید" sqref="D5">
      <formula1>0</formula1>
      <formula2>1000000000000000000</formula2>
    </dataValidation>
    <dataValidation type="list" allowBlank="1" showInputMessage="1" showErrorMessage="1" sqref="D17">
      <formula1>$M$1:$M$6</formula1>
    </dataValidation>
    <dataValidation type="whole" allowBlank="1" showInputMessage="1" showErrorMessage="1" error="به ازای فرزند سوم و بیشتر، که بعد از تصویب قانون حمایت از خانواده و جوانی جمعیت  متولد شود و به ازای هر فرزند مشمول پانزده درصد (۱۵%) تخفیف  می‌گردد. این تخفیف حداکثر سه بار قابل استفاده است." sqref="D15">
      <formula1>0</formula1>
      <formula2>3</formula2>
    </dataValidation>
    <dataValidation type="whole" allowBlank="1" showInputMessage="1" showErrorMessage="1" errorTitle="اخطار" promptTitle="توجه" sqref="D6">
      <formula1>0</formula1>
      <formula2>10000000000000000</formula2>
    </dataValidation>
    <dataValidation type="whole" allowBlank="1" showInputMessage="1" showErrorMessage="1" errorTitle="اخطار" error="عددی بزرگتر از صفر وارد نمایید" promptTitle="توجه" prompt="جمع دریافتی مشمول مالیات ماهیانه خود از شغل دوم  را به ریال وارد نمایید" sqref="D7">
      <formula1>0</formula1>
      <formula2>1000000000000000000</formula2>
    </dataValidation>
  </dataValidations>
  <hyperlinks>
    <hyperlink ref="B2:G2" r:id="rId1" display="تهیه و تنظیم : صیاح الدین شهدی"/>
    <hyperlink ref="B25:G25" r:id="rId2" display="جدول محاسبه مالیات بر درآمد سال  ۱۳۹9 "/>
    <hyperlink ref="B38" location="فرمول!A1" display="کاربرگ فرمول مالیات"/>
    <hyperlink ref="B37:G37" r:id="rId3" display="https://www.instagram.com/sayah.shahdi/"/>
    <hyperlink ref="B40" location="'جدول مالیات'!A1" display="جدول مالیات سال ۹۹"/>
    <hyperlink ref="G38" r:id="rId4"/>
    <hyperlink ref="F21:G21" r:id="rId5" display="پست الکترونیکی (Email)"/>
    <hyperlink ref="F19:G19" r:id="rId6" display="اینستاگرام (instagram)"/>
    <hyperlink ref="F9" r:id="rId7" display="https://shenasname.ir/"/>
    <hyperlink ref="F13:G13" r:id="rId8" display="تهیه و تنظیم: صیاح الدین شهدی"/>
    <hyperlink ref="F15:G15" r:id="rId9" display="کارشناس  امور اداری و کارگزینی"/>
    <hyperlink ref="B38:C38" location="'مناطق کمتر توسعه یافته'!A1" display="فهرست مناطق کمتر توسعه یافته در امور حمایتی"/>
    <hyperlink ref="B40:C40" location="'مستندات قانونی'!A1" display="مستندات قانونی"/>
    <hyperlink ref="F23:G23" r:id="rId10" display="کلاب هاوس ClubHouse"/>
    <hyperlink ref="F11:G11" r:id="rId11" display="دانلود نسخه بروز فایل اکسل"/>
  </hyperlinks>
  <printOptions horizontalCentered="1" verticalCentered="1"/>
  <pageMargins left="0.11811023622047245" right="0.11811023622047245" top="0.15748031496062992" bottom="0.19685039370078741" header="0.11811023622047245" footer="0.11811023622047245"/>
  <pageSetup paperSize="9" scale="84" orientation="portrait"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B1:J241"/>
  <sheetViews>
    <sheetView showGridLines="0" rightToLeft="1" workbookViewId="0">
      <pane ySplit="5" topLeftCell="A6" activePane="bottomLeft" state="frozen"/>
      <selection pane="bottomLeft" activeCell="I2" sqref="I2"/>
    </sheetView>
  </sheetViews>
  <sheetFormatPr defaultColWidth="9" defaultRowHeight="18"/>
  <cols>
    <col min="1" max="1" width="4.375" style="109" customWidth="1"/>
    <col min="2" max="2" width="7.625" style="109" customWidth="1"/>
    <col min="3" max="3" width="35.625" style="109" customWidth="1"/>
    <col min="4" max="4" width="7.625" style="110" customWidth="1"/>
    <col min="5" max="5" width="7.625" style="109" customWidth="1"/>
    <col min="6" max="6" width="35.625" style="109" customWidth="1"/>
    <col min="7" max="7" width="7.625" style="110" customWidth="1"/>
    <col min="8" max="8" width="7.625" style="109" customWidth="1"/>
    <col min="9" max="9" width="35.625" style="109" customWidth="1"/>
    <col min="10" max="16384" width="9" style="109"/>
  </cols>
  <sheetData>
    <row r="1" spans="2:10" ht="11.25" customHeight="1"/>
    <row r="2" spans="2:10" ht="38.25" customHeight="1">
      <c r="B2" s="207" t="s">
        <v>679</v>
      </c>
      <c r="C2" s="207"/>
      <c r="D2" s="207"/>
      <c r="E2" s="207"/>
      <c r="F2" s="207"/>
      <c r="G2" s="207"/>
      <c r="H2" s="207"/>
      <c r="I2" s="102" t="s">
        <v>678</v>
      </c>
      <c r="J2" s="103"/>
    </row>
    <row r="3" spans="2:10" ht="9" customHeight="1">
      <c r="B3" s="101"/>
      <c r="C3" s="101"/>
      <c r="D3" s="101"/>
      <c r="E3" s="101"/>
      <c r="F3" s="101"/>
      <c r="G3" s="101"/>
      <c r="H3" s="101"/>
      <c r="I3" s="101"/>
    </row>
    <row r="4" spans="2:10" ht="25.5" customHeight="1">
      <c r="B4" s="205" t="s">
        <v>671</v>
      </c>
      <c r="C4" s="206"/>
      <c r="D4" s="111"/>
      <c r="E4" s="205" t="s">
        <v>675</v>
      </c>
      <c r="F4" s="206"/>
      <c r="G4" s="111"/>
      <c r="H4" s="205" t="s">
        <v>676</v>
      </c>
      <c r="I4" s="206"/>
    </row>
    <row r="5" spans="2:10" ht="24" customHeight="1">
      <c r="B5" s="112" t="s">
        <v>670</v>
      </c>
      <c r="C5" s="112" t="s">
        <v>672</v>
      </c>
      <c r="D5" s="111"/>
      <c r="E5" s="112" t="s">
        <v>670</v>
      </c>
      <c r="F5" s="112" t="s">
        <v>673</v>
      </c>
      <c r="G5" s="111"/>
      <c r="H5" s="112" t="s">
        <v>670</v>
      </c>
      <c r="I5" s="112" t="s">
        <v>674</v>
      </c>
    </row>
    <row r="6" spans="2:10" ht="18.75">
      <c r="B6" s="96">
        <v>1</v>
      </c>
      <c r="C6" s="113" t="s">
        <v>47</v>
      </c>
      <c r="D6" s="114"/>
      <c r="E6" s="96">
        <v>1</v>
      </c>
      <c r="F6" s="113" t="s">
        <v>180</v>
      </c>
      <c r="G6" s="114"/>
      <c r="H6" s="96">
        <v>1</v>
      </c>
      <c r="I6" s="113" t="s">
        <v>419</v>
      </c>
    </row>
    <row r="7" spans="2:10" ht="18.75">
      <c r="B7" s="97">
        <v>2</v>
      </c>
      <c r="C7" s="115" t="s">
        <v>48</v>
      </c>
      <c r="D7" s="114"/>
      <c r="E7" s="97">
        <v>2</v>
      </c>
      <c r="F7" s="115" t="s">
        <v>181</v>
      </c>
      <c r="G7" s="114"/>
      <c r="H7" s="97">
        <v>2</v>
      </c>
      <c r="I7" s="115" t="s">
        <v>420</v>
      </c>
    </row>
    <row r="8" spans="2:10" ht="18.75">
      <c r="B8" s="96">
        <v>3</v>
      </c>
      <c r="C8" s="113" t="s">
        <v>49</v>
      </c>
      <c r="D8" s="114"/>
      <c r="E8" s="96">
        <v>3</v>
      </c>
      <c r="F8" s="113" t="s">
        <v>182</v>
      </c>
      <c r="G8" s="114"/>
      <c r="H8" s="96">
        <v>3</v>
      </c>
      <c r="I8" s="113" t="s">
        <v>421</v>
      </c>
    </row>
    <row r="9" spans="2:10" ht="18.75">
      <c r="B9" s="97">
        <v>4</v>
      </c>
      <c r="C9" s="115" t="s">
        <v>50</v>
      </c>
      <c r="D9" s="114"/>
      <c r="E9" s="97">
        <v>4</v>
      </c>
      <c r="F9" s="115" t="s">
        <v>183</v>
      </c>
      <c r="G9" s="114"/>
      <c r="H9" s="97">
        <v>4</v>
      </c>
      <c r="I9" s="115" t="s">
        <v>422</v>
      </c>
    </row>
    <row r="10" spans="2:10" ht="18.75">
      <c r="B10" s="96">
        <v>5</v>
      </c>
      <c r="C10" s="113" t="s">
        <v>51</v>
      </c>
      <c r="D10" s="114"/>
      <c r="E10" s="96">
        <v>5</v>
      </c>
      <c r="F10" s="113" t="s">
        <v>184</v>
      </c>
      <c r="G10" s="114"/>
      <c r="H10" s="96">
        <v>5</v>
      </c>
      <c r="I10" s="113" t="s">
        <v>423</v>
      </c>
    </row>
    <row r="11" spans="2:10" ht="18.75">
      <c r="B11" s="97">
        <v>6</v>
      </c>
      <c r="C11" s="115" t="s">
        <v>52</v>
      </c>
      <c r="D11" s="114"/>
      <c r="E11" s="97">
        <v>6</v>
      </c>
      <c r="F11" s="115" t="s">
        <v>185</v>
      </c>
      <c r="G11" s="114"/>
      <c r="H11" s="97">
        <v>6</v>
      </c>
      <c r="I11" s="115" t="s">
        <v>424</v>
      </c>
    </row>
    <row r="12" spans="2:10" ht="18.75">
      <c r="B12" s="96">
        <v>7</v>
      </c>
      <c r="C12" s="113" t="s">
        <v>53</v>
      </c>
      <c r="D12" s="114"/>
      <c r="E12" s="96">
        <v>7</v>
      </c>
      <c r="F12" s="113" t="s">
        <v>186</v>
      </c>
      <c r="G12" s="114"/>
      <c r="H12" s="96">
        <v>7</v>
      </c>
      <c r="I12" s="113" t="s">
        <v>425</v>
      </c>
    </row>
    <row r="13" spans="2:10" ht="18.75">
      <c r="B13" s="97">
        <v>8</v>
      </c>
      <c r="C13" s="115" t="s">
        <v>54</v>
      </c>
      <c r="D13" s="114"/>
      <c r="E13" s="97">
        <v>8</v>
      </c>
      <c r="F13" s="115" t="s">
        <v>187</v>
      </c>
      <c r="G13" s="114"/>
      <c r="H13" s="97">
        <v>8</v>
      </c>
      <c r="I13" s="115" t="s">
        <v>426</v>
      </c>
    </row>
    <row r="14" spans="2:10" ht="18.75">
      <c r="B14" s="96">
        <v>9</v>
      </c>
      <c r="C14" s="113" t="s">
        <v>55</v>
      </c>
      <c r="D14" s="114"/>
      <c r="E14" s="96">
        <v>9</v>
      </c>
      <c r="F14" s="113" t="s">
        <v>188</v>
      </c>
      <c r="G14" s="114"/>
      <c r="H14" s="96">
        <v>9</v>
      </c>
      <c r="I14" s="113" t="s">
        <v>427</v>
      </c>
    </row>
    <row r="15" spans="2:10" ht="18.75">
      <c r="B15" s="97">
        <v>10</v>
      </c>
      <c r="C15" s="115" t="s">
        <v>56</v>
      </c>
      <c r="D15" s="114"/>
      <c r="E15" s="97">
        <v>10</v>
      </c>
      <c r="F15" s="115" t="s">
        <v>189</v>
      </c>
      <c r="G15" s="114"/>
      <c r="H15" s="97">
        <v>10</v>
      </c>
      <c r="I15" s="115" t="s">
        <v>428</v>
      </c>
    </row>
    <row r="16" spans="2:10" ht="18.75">
      <c r="B16" s="96">
        <v>11</v>
      </c>
      <c r="C16" s="113" t="s">
        <v>57</v>
      </c>
      <c r="D16" s="114"/>
      <c r="E16" s="96">
        <v>11</v>
      </c>
      <c r="F16" s="113" t="s">
        <v>190</v>
      </c>
      <c r="G16" s="114"/>
      <c r="H16" s="96">
        <v>11</v>
      </c>
      <c r="I16" s="113" t="s">
        <v>429</v>
      </c>
    </row>
    <row r="17" spans="2:9" ht="18.75">
      <c r="B17" s="97">
        <v>12</v>
      </c>
      <c r="C17" s="115" t="s">
        <v>58</v>
      </c>
      <c r="D17" s="114"/>
      <c r="E17" s="97">
        <v>12</v>
      </c>
      <c r="F17" s="115" t="s">
        <v>191</v>
      </c>
      <c r="G17" s="114"/>
      <c r="H17" s="97">
        <v>12</v>
      </c>
      <c r="I17" s="115" t="s">
        <v>430</v>
      </c>
    </row>
    <row r="18" spans="2:9" ht="18.75">
      <c r="B18" s="96">
        <v>13</v>
      </c>
      <c r="C18" s="113" t="s">
        <v>59</v>
      </c>
      <c r="D18" s="114"/>
      <c r="E18" s="96">
        <v>13</v>
      </c>
      <c r="F18" s="113" t="s">
        <v>192</v>
      </c>
      <c r="G18" s="114"/>
      <c r="H18" s="96">
        <v>13</v>
      </c>
      <c r="I18" s="113" t="s">
        <v>431</v>
      </c>
    </row>
    <row r="19" spans="2:9" ht="18.75">
      <c r="B19" s="97">
        <v>14</v>
      </c>
      <c r="C19" s="115" t="s">
        <v>60</v>
      </c>
      <c r="D19" s="114"/>
      <c r="E19" s="97">
        <v>14</v>
      </c>
      <c r="F19" s="115" t="s">
        <v>193</v>
      </c>
      <c r="G19" s="114"/>
      <c r="H19" s="97">
        <v>14</v>
      </c>
      <c r="I19" s="115" t="s">
        <v>432</v>
      </c>
    </row>
    <row r="20" spans="2:9" ht="18.75">
      <c r="B20" s="96">
        <v>15</v>
      </c>
      <c r="C20" s="113" t="s">
        <v>61</v>
      </c>
      <c r="D20" s="114"/>
      <c r="E20" s="96">
        <v>15</v>
      </c>
      <c r="F20" s="113" t="s">
        <v>194</v>
      </c>
      <c r="G20" s="114"/>
      <c r="H20" s="96">
        <v>15</v>
      </c>
      <c r="I20" s="113" t="s">
        <v>433</v>
      </c>
    </row>
    <row r="21" spans="2:9" ht="18.75">
      <c r="B21" s="97">
        <v>16</v>
      </c>
      <c r="C21" s="115" t="s">
        <v>62</v>
      </c>
      <c r="D21" s="114"/>
      <c r="E21" s="97">
        <v>16</v>
      </c>
      <c r="F21" s="115" t="s">
        <v>195</v>
      </c>
      <c r="G21" s="114"/>
      <c r="H21" s="97">
        <v>16</v>
      </c>
      <c r="I21" s="115" t="s">
        <v>434</v>
      </c>
    </row>
    <row r="22" spans="2:9" ht="18.75">
      <c r="B22" s="96">
        <v>17</v>
      </c>
      <c r="C22" s="113" t="s">
        <v>63</v>
      </c>
      <c r="D22" s="114"/>
      <c r="E22" s="96">
        <v>17</v>
      </c>
      <c r="F22" s="113" t="s">
        <v>196</v>
      </c>
      <c r="G22" s="114"/>
      <c r="H22" s="96">
        <v>17</v>
      </c>
      <c r="I22" s="113" t="s">
        <v>435</v>
      </c>
    </row>
    <row r="23" spans="2:9" ht="18.75">
      <c r="B23" s="97">
        <v>18</v>
      </c>
      <c r="C23" s="115" t="s">
        <v>64</v>
      </c>
      <c r="D23" s="114"/>
      <c r="E23" s="97">
        <v>18</v>
      </c>
      <c r="F23" s="115" t="s">
        <v>197</v>
      </c>
      <c r="G23" s="114"/>
      <c r="H23" s="97">
        <v>18</v>
      </c>
      <c r="I23" s="115" t="s">
        <v>436</v>
      </c>
    </row>
    <row r="24" spans="2:9" ht="18.75">
      <c r="B24" s="96">
        <v>19</v>
      </c>
      <c r="C24" s="113" t="s">
        <v>65</v>
      </c>
      <c r="D24" s="114"/>
      <c r="E24" s="96">
        <v>19</v>
      </c>
      <c r="F24" s="113" t="s">
        <v>198</v>
      </c>
      <c r="G24" s="114"/>
      <c r="H24" s="96">
        <v>19</v>
      </c>
      <c r="I24" s="113" t="s">
        <v>437</v>
      </c>
    </row>
    <row r="25" spans="2:9" ht="18.75">
      <c r="B25" s="97">
        <v>20</v>
      </c>
      <c r="C25" s="115" t="s">
        <v>66</v>
      </c>
      <c r="D25" s="114"/>
      <c r="E25" s="97">
        <v>20</v>
      </c>
      <c r="F25" s="115" t="s">
        <v>199</v>
      </c>
      <c r="G25" s="114"/>
      <c r="H25" s="97">
        <v>20</v>
      </c>
      <c r="I25" s="115" t="s">
        <v>438</v>
      </c>
    </row>
    <row r="26" spans="2:9" ht="18.75">
      <c r="B26" s="96">
        <v>21</v>
      </c>
      <c r="C26" s="113" t="s">
        <v>67</v>
      </c>
      <c r="D26" s="114"/>
      <c r="E26" s="96">
        <v>21</v>
      </c>
      <c r="F26" s="113" t="s">
        <v>200</v>
      </c>
      <c r="G26" s="114"/>
      <c r="H26" s="96">
        <v>21</v>
      </c>
      <c r="I26" s="113" t="s">
        <v>439</v>
      </c>
    </row>
    <row r="27" spans="2:9" ht="18.75">
      <c r="B27" s="97">
        <v>22</v>
      </c>
      <c r="C27" s="115" t="s">
        <v>68</v>
      </c>
      <c r="D27" s="114"/>
      <c r="E27" s="97">
        <v>22</v>
      </c>
      <c r="F27" s="115" t="s">
        <v>201</v>
      </c>
      <c r="G27" s="114"/>
      <c r="H27" s="97">
        <v>22</v>
      </c>
      <c r="I27" s="115" t="s">
        <v>440</v>
      </c>
    </row>
    <row r="28" spans="2:9" ht="18.75">
      <c r="B28" s="96">
        <v>23</v>
      </c>
      <c r="C28" s="113" t="s">
        <v>69</v>
      </c>
      <c r="D28" s="114"/>
      <c r="E28" s="96">
        <v>23</v>
      </c>
      <c r="F28" s="113" t="s">
        <v>202</v>
      </c>
      <c r="G28" s="114"/>
      <c r="H28" s="96">
        <v>23</v>
      </c>
      <c r="I28" s="113" t="s">
        <v>441</v>
      </c>
    </row>
    <row r="29" spans="2:9" ht="18.75">
      <c r="B29" s="97">
        <v>24</v>
      </c>
      <c r="C29" s="115" t="s">
        <v>70</v>
      </c>
      <c r="D29" s="114"/>
      <c r="E29" s="97">
        <v>24</v>
      </c>
      <c r="F29" s="115" t="s">
        <v>203</v>
      </c>
      <c r="G29" s="114"/>
      <c r="H29" s="97">
        <v>24</v>
      </c>
      <c r="I29" s="115" t="s">
        <v>442</v>
      </c>
    </row>
    <row r="30" spans="2:9" ht="18.75">
      <c r="B30" s="96">
        <v>25</v>
      </c>
      <c r="C30" s="113" t="s">
        <v>71</v>
      </c>
      <c r="D30" s="114"/>
      <c r="E30" s="96">
        <v>25</v>
      </c>
      <c r="F30" s="113" t="s">
        <v>204</v>
      </c>
      <c r="G30" s="114"/>
      <c r="H30" s="96">
        <v>25</v>
      </c>
      <c r="I30" s="113" t="s">
        <v>443</v>
      </c>
    </row>
    <row r="31" spans="2:9" ht="18.75">
      <c r="B31" s="97">
        <v>26</v>
      </c>
      <c r="C31" s="115" t="s">
        <v>72</v>
      </c>
      <c r="D31" s="114"/>
      <c r="E31" s="97">
        <v>26</v>
      </c>
      <c r="F31" s="115" t="s">
        <v>205</v>
      </c>
      <c r="G31" s="114"/>
      <c r="H31" s="97">
        <v>26</v>
      </c>
      <c r="I31" s="115" t="s">
        <v>444</v>
      </c>
    </row>
    <row r="32" spans="2:9" ht="18.75">
      <c r="B32" s="96">
        <v>27</v>
      </c>
      <c r="C32" s="113" t="s">
        <v>73</v>
      </c>
      <c r="D32" s="114"/>
      <c r="E32" s="96">
        <v>27</v>
      </c>
      <c r="F32" s="113" t="s">
        <v>206</v>
      </c>
      <c r="G32" s="114"/>
      <c r="H32" s="96">
        <v>27</v>
      </c>
      <c r="I32" s="113" t="s">
        <v>445</v>
      </c>
    </row>
    <row r="33" spans="2:9" ht="18.75">
      <c r="B33" s="97">
        <v>28</v>
      </c>
      <c r="C33" s="115" t="s">
        <v>74</v>
      </c>
      <c r="D33" s="114"/>
      <c r="E33" s="97">
        <v>28</v>
      </c>
      <c r="F33" s="115" t="s">
        <v>207</v>
      </c>
      <c r="G33" s="114"/>
      <c r="H33" s="97">
        <v>28</v>
      </c>
      <c r="I33" s="115" t="s">
        <v>446</v>
      </c>
    </row>
    <row r="34" spans="2:9" ht="18.75">
      <c r="B34" s="96">
        <v>29</v>
      </c>
      <c r="C34" s="113" t="s">
        <v>75</v>
      </c>
      <c r="D34" s="114"/>
      <c r="E34" s="96">
        <v>29</v>
      </c>
      <c r="F34" s="113" t="s">
        <v>208</v>
      </c>
      <c r="G34" s="114"/>
      <c r="H34" s="96">
        <v>29</v>
      </c>
      <c r="I34" s="113" t="s">
        <v>447</v>
      </c>
    </row>
    <row r="35" spans="2:9" ht="18.75">
      <c r="B35" s="97">
        <v>30</v>
      </c>
      <c r="C35" s="115" t="s">
        <v>76</v>
      </c>
      <c r="D35" s="114"/>
      <c r="E35" s="97">
        <v>30</v>
      </c>
      <c r="F35" s="115" t="s">
        <v>209</v>
      </c>
      <c r="G35" s="114"/>
      <c r="H35" s="97">
        <v>30</v>
      </c>
      <c r="I35" s="115" t="s">
        <v>448</v>
      </c>
    </row>
    <row r="36" spans="2:9" ht="18.75">
      <c r="B36" s="96">
        <v>31</v>
      </c>
      <c r="C36" s="113" t="s">
        <v>77</v>
      </c>
      <c r="D36" s="114"/>
      <c r="E36" s="96">
        <v>31</v>
      </c>
      <c r="F36" s="113" t="s">
        <v>210</v>
      </c>
      <c r="G36" s="114"/>
      <c r="H36" s="96">
        <v>31</v>
      </c>
      <c r="I36" s="113" t="s">
        <v>449</v>
      </c>
    </row>
    <row r="37" spans="2:9" ht="18.75">
      <c r="B37" s="97">
        <v>32</v>
      </c>
      <c r="C37" s="115" t="s">
        <v>78</v>
      </c>
      <c r="D37" s="114"/>
      <c r="E37" s="97">
        <v>32</v>
      </c>
      <c r="F37" s="115" t="s">
        <v>211</v>
      </c>
      <c r="G37" s="114"/>
      <c r="H37" s="97">
        <v>32</v>
      </c>
      <c r="I37" s="115" t="s">
        <v>450</v>
      </c>
    </row>
    <row r="38" spans="2:9" ht="18.75">
      <c r="B38" s="96">
        <v>33</v>
      </c>
      <c r="C38" s="113" t="s">
        <v>79</v>
      </c>
      <c r="D38" s="114"/>
      <c r="E38" s="96">
        <v>33</v>
      </c>
      <c r="F38" s="113" t="s">
        <v>212</v>
      </c>
      <c r="G38" s="114"/>
      <c r="H38" s="96">
        <v>33</v>
      </c>
      <c r="I38" s="113" t="s">
        <v>451</v>
      </c>
    </row>
    <row r="39" spans="2:9" ht="18.75">
      <c r="B39" s="97">
        <v>34</v>
      </c>
      <c r="C39" s="115" t="s">
        <v>80</v>
      </c>
      <c r="D39" s="114"/>
      <c r="E39" s="97">
        <v>34</v>
      </c>
      <c r="F39" s="115" t="s">
        <v>213</v>
      </c>
      <c r="G39" s="114"/>
      <c r="H39" s="97">
        <v>34</v>
      </c>
      <c r="I39" s="115" t="s">
        <v>452</v>
      </c>
    </row>
    <row r="40" spans="2:9" ht="18.75">
      <c r="B40" s="96">
        <v>35</v>
      </c>
      <c r="C40" s="113" t="s">
        <v>81</v>
      </c>
      <c r="D40" s="114"/>
      <c r="E40" s="96">
        <v>35</v>
      </c>
      <c r="F40" s="113" t="s">
        <v>214</v>
      </c>
      <c r="G40" s="114"/>
      <c r="H40" s="96">
        <v>35</v>
      </c>
      <c r="I40" s="113" t="s">
        <v>453</v>
      </c>
    </row>
    <row r="41" spans="2:9" ht="18.75">
      <c r="B41" s="97">
        <v>36</v>
      </c>
      <c r="C41" s="115" t="s">
        <v>82</v>
      </c>
      <c r="D41" s="114"/>
      <c r="E41" s="97">
        <v>36</v>
      </c>
      <c r="F41" s="115" t="s">
        <v>215</v>
      </c>
      <c r="G41" s="114"/>
      <c r="H41" s="97">
        <v>36</v>
      </c>
      <c r="I41" s="115" t="s">
        <v>454</v>
      </c>
    </row>
    <row r="42" spans="2:9" ht="18.75">
      <c r="B42" s="96">
        <v>37</v>
      </c>
      <c r="C42" s="113" t="s">
        <v>83</v>
      </c>
      <c r="D42" s="114"/>
      <c r="E42" s="96">
        <v>37</v>
      </c>
      <c r="F42" s="113" t="s">
        <v>216</v>
      </c>
      <c r="G42" s="114"/>
      <c r="H42" s="96">
        <v>37</v>
      </c>
      <c r="I42" s="113" t="s">
        <v>455</v>
      </c>
    </row>
    <row r="43" spans="2:9" ht="18.75">
      <c r="B43" s="97">
        <v>38</v>
      </c>
      <c r="C43" s="115" t="s">
        <v>84</v>
      </c>
      <c r="D43" s="114"/>
      <c r="E43" s="97">
        <v>38</v>
      </c>
      <c r="F43" s="115" t="s">
        <v>217</v>
      </c>
      <c r="G43" s="114"/>
      <c r="H43" s="97">
        <v>38</v>
      </c>
      <c r="I43" s="115" t="s">
        <v>456</v>
      </c>
    </row>
    <row r="44" spans="2:9" ht="18.75">
      <c r="B44" s="96">
        <v>39</v>
      </c>
      <c r="C44" s="113" t="s">
        <v>85</v>
      </c>
      <c r="D44" s="114"/>
      <c r="E44" s="96">
        <v>39</v>
      </c>
      <c r="F44" s="113" t="s">
        <v>218</v>
      </c>
      <c r="G44" s="114"/>
      <c r="H44" s="96">
        <v>39</v>
      </c>
      <c r="I44" s="113" t="s">
        <v>457</v>
      </c>
    </row>
    <row r="45" spans="2:9" ht="18.75">
      <c r="B45" s="97">
        <v>40</v>
      </c>
      <c r="C45" s="115" t="s">
        <v>86</v>
      </c>
      <c r="D45" s="114"/>
      <c r="E45" s="97">
        <v>40</v>
      </c>
      <c r="F45" s="115" t="s">
        <v>219</v>
      </c>
      <c r="G45" s="114"/>
      <c r="H45" s="97">
        <v>40</v>
      </c>
      <c r="I45" s="115" t="s">
        <v>458</v>
      </c>
    </row>
    <row r="46" spans="2:9" ht="18.75">
      <c r="B46" s="96">
        <v>41</v>
      </c>
      <c r="C46" s="113" t="s">
        <v>87</v>
      </c>
      <c r="D46" s="114"/>
      <c r="E46" s="96">
        <v>41</v>
      </c>
      <c r="F46" s="113" t="s">
        <v>220</v>
      </c>
      <c r="G46" s="114"/>
      <c r="H46" s="96">
        <v>41</v>
      </c>
      <c r="I46" s="113" t="s">
        <v>459</v>
      </c>
    </row>
    <row r="47" spans="2:9" ht="18.75">
      <c r="B47" s="97">
        <v>42</v>
      </c>
      <c r="C47" s="115" t="s">
        <v>88</v>
      </c>
      <c r="D47" s="114"/>
      <c r="E47" s="97">
        <v>42</v>
      </c>
      <c r="F47" s="115" t="s">
        <v>221</v>
      </c>
      <c r="G47" s="114"/>
      <c r="H47" s="97">
        <v>42</v>
      </c>
      <c r="I47" s="115" t="s">
        <v>460</v>
      </c>
    </row>
    <row r="48" spans="2:9" ht="18.75">
      <c r="B48" s="96">
        <v>43</v>
      </c>
      <c r="C48" s="113" t="s">
        <v>89</v>
      </c>
      <c r="D48" s="114"/>
      <c r="E48" s="96">
        <v>43</v>
      </c>
      <c r="F48" s="113" t="s">
        <v>222</v>
      </c>
      <c r="G48" s="114"/>
      <c r="H48" s="96">
        <v>43</v>
      </c>
      <c r="I48" s="113" t="s">
        <v>461</v>
      </c>
    </row>
    <row r="49" spans="2:9" ht="18.75">
      <c r="B49" s="97">
        <v>44</v>
      </c>
      <c r="C49" s="115" t="s">
        <v>90</v>
      </c>
      <c r="D49" s="114"/>
      <c r="E49" s="97">
        <v>44</v>
      </c>
      <c r="F49" s="115" t="s">
        <v>223</v>
      </c>
      <c r="G49" s="114"/>
      <c r="H49" s="97">
        <v>44</v>
      </c>
      <c r="I49" s="115" t="s">
        <v>462</v>
      </c>
    </row>
    <row r="50" spans="2:9" ht="18.75">
      <c r="B50" s="96">
        <v>45</v>
      </c>
      <c r="C50" s="113" t="s">
        <v>91</v>
      </c>
      <c r="D50" s="114"/>
      <c r="E50" s="96">
        <v>45</v>
      </c>
      <c r="F50" s="113" t="s">
        <v>224</v>
      </c>
      <c r="G50" s="114"/>
      <c r="H50" s="96">
        <v>45</v>
      </c>
      <c r="I50" s="113" t="s">
        <v>463</v>
      </c>
    </row>
    <row r="51" spans="2:9" ht="18.75">
      <c r="B51" s="97">
        <v>46</v>
      </c>
      <c r="C51" s="115" t="s">
        <v>92</v>
      </c>
      <c r="D51" s="114"/>
      <c r="E51" s="97">
        <v>46</v>
      </c>
      <c r="F51" s="115" t="s">
        <v>225</v>
      </c>
      <c r="G51" s="114"/>
      <c r="H51" s="97">
        <v>46</v>
      </c>
      <c r="I51" s="115" t="s">
        <v>464</v>
      </c>
    </row>
    <row r="52" spans="2:9" ht="18.75">
      <c r="B52" s="96">
        <v>47</v>
      </c>
      <c r="C52" s="113" t="s">
        <v>93</v>
      </c>
      <c r="D52" s="114"/>
      <c r="E52" s="96">
        <v>47</v>
      </c>
      <c r="F52" s="113" t="s">
        <v>226</v>
      </c>
      <c r="G52" s="114"/>
      <c r="H52" s="96">
        <v>47</v>
      </c>
      <c r="I52" s="113" t="s">
        <v>465</v>
      </c>
    </row>
    <row r="53" spans="2:9" ht="18.75">
      <c r="B53" s="97">
        <v>48</v>
      </c>
      <c r="C53" s="115" t="s">
        <v>94</v>
      </c>
      <c r="D53" s="114"/>
      <c r="E53" s="97">
        <v>48</v>
      </c>
      <c r="F53" s="115" t="s">
        <v>227</v>
      </c>
      <c r="G53" s="114"/>
      <c r="H53" s="97">
        <v>48</v>
      </c>
      <c r="I53" s="115" t="s">
        <v>466</v>
      </c>
    </row>
    <row r="54" spans="2:9" ht="18.75">
      <c r="B54" s="96">
        <v>49</v>
      </c>
      <c r="C54" s="113" t="s">
        <v>95</v>
      </c>
      <c r="D54" s="114"/>
      <c r="E54" s="96">
        <v>49</v>
      </c>
      <c r="F54" s="113" t="s">
        <v>228</v>
      </c>
      <c r="G54" s="114"/>
      <c r="H54" s="96">
        <v>49</v>
      </c>
      <c r="I54" s="113" t="s">
        <v>467</v>
      </c>
    </row>
    <row r="55" spans="2:9" ht="18.75">
      <c r="B55" s="97">
        <v>50</v>
      </c>
      <c r="C55" s="115" t="s">
        <v>96</v>
      </c>
      <c r="D55" s="114"/>
      <c r="E55" s="97">
        <v>50</v>
      </c>
      <c r="F55" s="115" t="s">
        <v>229</v>
      </c>
      <c r="G55" s="114"/>
      <c r="H55" s="97">
        <v>50</v>
      </c>
      <c r="I55" s="115" t="s">
        <v>468</v>
      </c>
    </row>
    <row r="56" spans="2:9" ht="18.75">
      <c r="B56" s="96">
        <v>51</v>
      </c>
      <c r="C56" s="113" t="s">
        <v>97</v>
      </c>
      <c r="D56" s="114"/>
      <c r="E56" s="96">
        <v>51</v>
      </c>
      <c r="F56" s="113" t="s">
        <v>230</v>
      </c>
      <c r="G56" s="114"/>
      <c r="H56" s="96">
        <v>51</v>
      </c>
      <c r="I56" s="113" t="s">
        <v>469</v>
      </c>
    </row>
    <row r="57" spans="2:9" ht="18.75">
      <c r="B57" s="97">
        <v>52</v>
      </c>
      <c r="C57" s="115" t="s">
        <v>98</v>
      </c>
      <c r="D57" s="114"/>
      <c r="E57" s="97">
        <v>52</v>
      </c>
      <c r="F57" s="115" t="s">
        <v>231</v>
      </c>
      <c r="G57" s="114"/>
      <c r="H57" s="97">
        <v>52</v>
      </c>
      <c r="I57" s="115" t="s">
        <v>470</v>
      </c>
    </row>
    <row r="58" spans="2:9" ht="18.75">
      <c r="B58" s="96">
        <v>53</v>
      </c>
      <c r="C58" s="113" t="s">
        <v>99</v>
      </c>
      <c r="D58" s="114"/>
      <c r="E58" s="96">
        <v>53</v>
      </c>
      <c r="F58" s="113" t="s">
        <v>232</v>
      </c>
      <c r="G58" s="114"/>
      <c r="H58" s="96">
        <v>53</v>
      </c>
      <c r="I58" s="113" t="s">
        <v>471</v>
      </c>
    </row>
    <row r="59" spans="2:9" ht="18.75">
      <c r="B59" s="97">
        <v>54</v>
      </c>
      <c r="C59" s="115" t="s">
        <v>100</v>
      </c>
      <c r="D59" s="114"/>
      <c r="E59" s="97">
        <v>54</v>
      </c>
      <c r="F59" s="115" t="s">
        <v>233</v>
      </c>
      <c r="G59" s="114"/>
      <c r="H59" s="97">
        <v>54</v>
      </c>
      <c r="I59" s="115" t="s">
        <v>472</v>
      </c>
    </row>
    <row r="60" spans="2:9" ht="18.75">
      <c r="B60" s="96">
        <v>55</v>
      </c>
      <c r="C60" s="113" t="s">
        <v>101</v>
      </c>
      <c r="D60" s="114"/>
      <c r="E60" s="96">
        <v>55</v>
      </c>
      <c r="F60" s="113" t="s">
        <v>234</v>
      </c>
      <c r="G60" s="114"/>
      <c r="H60" s="96">
        <v>55</v>
      </c>
      <c r="I60" s="113" t="s">
        <v>473</v>
      </c>
    </row>
    <row r="61" spans="2:9" ht="18.75">
      <c r="B61" s="97">
        <v>56</v>
      </c>
      <c r="C61" s="115" t="s">
        <v>102</v>
      </c>
      <c r="D61" s="114"/>
      <c r="E61" s="97">
        <v>56</v>
      </c>
      <c r="F61" s="115" t="s">
        <v>235</v>
      </c>
      <c r="G61" s="114"/>
      <c r="H61" s="97">
        <v>56</v>
      </c>
      <c r="I61" s="115" t="s">
        <v>474</v>
      </c>
    </row>
    <row r="62" spans="2:9" ht="18.75">
      <c r="B62" s="96">
        <v>57</v>
      </c>
      <c r="C62" s="113" t="s">
        <v>103</v>
      </c>
      <c r="D62" s="114"/>
      <c r="E62" s="96">
        <v>57</v>
      </c>
      <c r="F62" s="113" t="s">
        <v>236</v>
      </c>
      <c r="G62" s="114"/>
      <c r="H62" s="96">
        <v>57</v>
      </c>
      <c r="I62" s="113" t="s">
        <v>475</v>
      </c>
    </row>
    <row r="63" spans="2:9" ht="18.75">
      <c r="B63" s="97">
        <v>58</v>
      </c>
      <c r="C63" s="115" t="s">
        <v>104</v>
      </c>
      <c r="D63" s="114"/>
      <c r="E63" s="97">
        <v>58</v>
      </c>
      <c r="F63" s="115" t="s">
        <v>237</v>
      </c>
      <c r="G63" s="114"/>
      <c r="H63" s="97">
        <v>58</v>
      </c>
      <c r="I63" s="115" t="s">
        <v>476</v>
      </c>
    </row>
    <row r="64" spans="2:9" ht="18.75">
      <c r="B64" s="96">
        <v>59</v>
      </c>
      <c r="C64" s="113" t="s">
        <v>105</v>
      </c>
      <c r="D64" s="114"/>
      <c r="E64" s="96">
        <v>59</v>
      </c>
      <c r="F64" s="113" t="s">
        <v>238</v>
      </c>
      <c r="G64" s="114"/>
      <c r="H64" s="96">
        <v>59</v>
      </c>
      <c r="I64" s="113" t="s">
        <v>477</v>
      </c>
    </row>
    <row r="65" spans="2:9" ht="18.75">
      <c r="B65" s="97">
        <v>60</v>
      </c>
      <c r="C65" s="115" t="s">
        <v>106</v>
      </c>
      <c r="D65" s="114"/>
      <c r="E65" s="97">
        <v>60</v>
      </c>
      <c r="F65" s="115" t="s">
        <v>239</v>
      </c>
      <c r="G65" s="114"/>
      <c r="H65" s="97">
        <v>60</v>
      </c>
      <c r="I65" s="115" t="s">
        <v>478</v>
      </c>
    </row>
    <row r="66" spans="2:9" ht="18.75">
      <c r="B66" s="96">
        <v>61</v>
      </c>
      <c r="C66" s="113" t="s">
        <v>107</v>
      </c>
      <c r="D66" s="114"/>
      <c r="E66" s="96">
        <v>61</v>
      </c>
      <c r="F66" s="113" t="s">
        <v>240</v>
      </c>
      <c r="G66" s="114"/>
      <c r="H66" s="96">
        <v>61</v>
      </c>
      <c r="I66" s="113" t="s">
        <v>479</v>
      </c>
    </row>
    <row r="67" spans="2:9" ht="18.75">
      <c r="B67" s="97">
        <v>62</v>
      </c>
      <c r="C67" s="115" t="s">
        <v>108</v>
      </c>
      <c r="D67" s="114"/>
      <c r="E67" s="97">
        <v>62</v>
      </c>
      <c r="F67" s="115" t="s">
        <v>241</v>
      </c>
      <c r="G67" s="114"/>
      <c r="H67" s="97">
        <v>62</v>
      </c>
      <c r="I67" s="115" t="s">
        <v>480</v>
      </c>
    </row>
    <row r="68" spans="2:9" ht="18.75">
      <c r="B68" s="96">
        <v>63</v>
      </c>
      <c r="C68" s="113" t="s">
        <v>109</v>
      </c>
      <c r="D68" s="114"/>
      <c r="E68" s="96">
        <v>63</v>
      </c>
      <c r="F68" s="113" t="s">
        <v>242</v>
      </c>
      <c r="G68" s="114"/>
      <c r="H68" s="96">
        <v>63</v>
      </c>
      <c r="I68" s="113" t="s">
        <v>481</v>
      </c>
    </row>
    <row r="69" spans="2:9" ht="18.75">
      <c r="B69" s="97">
        <v>64</v>
      </c>
      <c r="C69" s="115" t="s">
        <v>110</v>
      </c>
      <c r="D69" s="114"/>
      <c r="E69" s="97">
        <v>64</v>
      </c>
      <c r="F69" s="115" t="s">
        <v>243</v>
      </c>
      <c r="G69" s="114"/>
      <c r="H69" s="97">
        <v>64</v>
      </c>
      <c r="I69" s="115" t="s">
        <v>482</v>
      </c>
    </row>
    <row r="70" spans="2:9" ht="18.75">
      <c r="B70" s="96">
        <v>65</v>
      </c>
      <c r="C70" s="113" t="s">
        <v>111</v>
      </c>
      <c r="D70" s="114"/>
      <c r="E70" s="96">
        <v>65</v>
      </c>
      <c r="F70" s="113" t="s">
        <v>244</v>
      </c>
      <c r="G70" s="114"/>
      <c r="H70" s="96">
        <v>65</v>
      </c>
      <c r="I70" s="113" t="s">
        <v>483</v>
      </c>
    </row>
    <row r="71" spans="2:9" ht="18.75">
      <c r="B71" s="97">
        <v>66</v>
      </c>
      <c r="C71" s="115" t="s">
        <v>112</v>
      </c>
      <c r="D71" s="114"/>
      <c r="E71" s="97">
        <v>66</v>
      </c>
      <c r="F71" s="115" t="s">
        <v>245</v>
      </c>
      <c r="G71" s="114"/>
      <c r="H71" s="97">
        <v>66</v>
      </c>
      <c r="I71" s="115" t="s">
        <v>484</v>
      </c>
    </row>
    <row r="72" spans="2:9" ht="18.75">
      <c r="B72" s="96">
        <v>67</v>
      </c>
      <c r="C72" s="113" t="s">
        <v>113</v>
      </c>
      <c r="D72" s="114"/>
      <c r="E72" s="96">
        <v>67</v>
      </c>
      <c r="F72" s="113" t="s">
        <v>246</v>
      </c>
      <c r="G72" s="114"/>
      <c r="H72" s="96">
        <v>67</v>
      </c>
      <c r="I72" s="113" t="s">
        <v>485</v>
      </c>
    </row>
    <row r="73" spans="2:9" ht="18.75">
      <c r="B73" s="97">
        <v>68</v>
      </c>
      <c r="C73" s="115" t="s">
        <v>114</v>
      </c>
      <c r="D73" s="114"/>
      <c r="E73" s="97">
        <v>68</v>
      </c>
      <c r="F73" s="115" t="s">
        <v>247</v>
      </c>
      <c r="G73" s="114"/>
      <c r="H73" s="97">
        <v>68</v>
      </c>
      <c r="I73" s="115" t="s">
        <v>486</v>
      </c>
    </row>
    <row r="74" spans="2:9" ht="18.75">
      <c r="B74" s="96">
        <v>69</v>
      </c>
      <c r="C74" s="113" t="s">
        <v>115</v>
      </c>
      <c r="D74" s="114"/>
      <c r="E74" s="96">
        <v>69</v>
      </c>
      <c r="F74" s="113" t="s">
        <v>248</v>
      </c>
      <c r="G74" s="114"/>
      <c r="H74" s="96">
        <v>69</v>
      </c>
      <c r="I74" s="113" t="s">
        <v>487</v>
      </c>
    </row>
    <row r="75" spans="2:9" ht="18.75">
      <c r="B75" s="97">
        <v>70</v>
      </c>
      <c r="C75" s="115" t="s">
        <v>116</v>
      </c>
      <c r="D75" s="114"/>
      <c r="E75" s="97">
        <v>70</v>
      </c>
      <c r="F75" s="115" t="s">
        <v>249</v>
      </c>
      <c r="G75" s="114"/>
      <c r="H75" s="97">
        <v>70</v>
      </c>
      <c r="I75" s="115" t="s">
        <v>488</v>
      </c>
    </row>
    <row r="76" spans="2:9" ht="18.75">
      <c r="B76" s="96">
        <v>71</v>
      </c>
      <c r="C76" s="113" t="s">
        <v>117</v>
      </c>
      <c r="D76" s="114"/>
      <c r="E76" s="96">
        <v>71</v>
      </c>
      <c r="F76" s="113" t="s">
        <v>250</v>
      </c>
      <c r="G76" s="114"/>
      <c r="H76" s="96">
        <v>71</v>
      </c>
      <c r="I76" s="113" t="s">
        <v>489</v>
      </c>
    </row>
    <row r="77" spans="2:9" ht="18.75">
      <c r="B77" s="97">
        <v>72</v>
      </c>
      <c r="C77" s="115" t="s">
        <v>118</v>
      </c>
      <c r="D77" s="114"/>
      <c r="E77" s="97">
        <v>72</v>
      </c>
      <c r="F77" s="115" t="s">
        <v>251</v>
      </c>
      <c r="G77" s="114"/>
      <c r="H77" s="97">
        <v>72</v>
      </c>
      <c r="I77" s="115" t="s">
        <v>490</v>
      </c>
    </row>
    <row r="78" spans="2:9" ht="18.75">
      <c r="B78" s="96">
        <v>73</v>
      </c>
      <c r="C78" s="113" t="s">
        <v>119</v>
      </c>
      <c r="D78" s="114"/>
      <c r="E78" s="96">
        <v>73</v>
      </c>
      <c r="F78" s="113" t="s">
        <v>252</v>
      </c>
      <c r="G78" s="114"/>
      <c r="H78" s="96">
        <v>73</v>
      </c>
      <c r="I78" s="113" t="s">
        <v>491</v>
      </c>
    </row>
    <row r="79" spans="2:9" ht="18.75">
      <c r="B79" s="97">
        <v>74</v>
      </c>
      <c r="C79" s="115" t="s">
        <v>120</v>
      </c>
      <c r="D79" s="114"/>
      <c r="E79" s="97">
        <v>74</v>
      </c>
      <c r="F79" s="115" t="s">
        <v>253</v>
      </c>
      <c r="G79" s="114"/>
      <c r="H79" s="97">
        <v>74</v>
      </c>
      <c r="I79" s="115" t="s">
        <v>492</v>
      </c>
    </row>
    <row r="80" spans="2:9" ht="18.75">
      <c r="B80" s="96">
        <v>75</v>
      </c>
      <c r="C80" s="113" t="s">
        <v>121</v>
      </c>
      <c r="D80" s="114"/>
      <c r="E80" s="96">
        <v>75</v>
      </c>
      <c r="F80" s="113" t="s">
        <v>254</v>
      </c>
      <c r="G80" s="114"/>
      <c r="H80" s="96">
        <v>75</v>
      </c>
      <c r="I80" s="113" t="s">
        <v>493</v>
      </c>
    </row>
    <row r="81" spans="2:9" ht="18.75">
      <c r="B81" s="97">
        <v>76</v>
      </c>
      <c r="C81" s="115" t="s">
        <v>122</v>
      </c>
      <c r="D81" s="114"/>
      <c r="E81" s="97">
        <v>76</v>
      </c>
      <c r="F81" s="115" t="s">
        <v>255</v>
      </c>
      <c r="G81" s="114"/>
      <c r="H81" s="97">
        <v>76</v>
      </c>
      <c r="I81" s="115" t="s">
        <v>494</v>
      </c>
    </row>
    <row r="82" spans="2:9" ht="18.75">
      <c r="B82" s="96">
        <v>77</v>
      </c>
      <c r="C82" s="113" t="s">
        <v>123</v>
      </c>
      <c r="D82" s="114"/>
      <c r="E82" s="96">
        <v>77</v>
      </c>
      <c r="F82" s="113" t="s">
        <v>256</v>
      </c>
      <c r="G82" s="114"/>
      <c r="H82" s="96">
        <v>77</v>
      </c>
      <c r="I82" s="113" t="s">
        <v>495</v>
      </c>
    </row>
    <row r="83" spans="2:9" ht="18.75">
      <c r="B83" s="97">
        <v>78</v>
      </c>
      <c r="C83" s="115" t="s">
        <v>124</v>
      </c>
      <c r="D83" s="114"/>
      <c r="E83" s="97">
        <v>78</v>
      </c>
      <c r="F83" s="115" t="s">
        <v>257</v>
      </c>
      <c r="G83" s="114"/>
      <c r="H83" s="97">
        <v>78</v>
      </c>
      <c r="I83" s="115" t="s">
        <v>496</v>
      </c>
    </row>
    <row r="84" spans="2:9" ht="18.75">
      <c r="B84" s="96">
        <v>79</v>
      </c>
      <c r="C84" s="113" t="s">
        <v>125</v>
      </c>
      <c r="D84" s="114"/>
      <c r="E84" s="96">
        <v>79</v>
      </c>
      <c r="F84" s="113" t="s">
        <v>258</v>
      </c>
      <c r="G84" s="114"/>
      <c r="H84" s="96">
        <v>79</v>
      </c>
      <c r="I84" s="113" t="s">
        <v>497</v>
      </c>
    </row>
    <row r="85" spans="2:9" ht="18.75">
      <c r="B85" s="97">
        <v>80</v>
      </c>
      <c r="C85" s="115" t="s">
        <v>126</v>
      </c>
      <c r="D85" s="114"/>
      <c r="E85" s="97">
        <v>80</v>
      </c>
      <c r="F85" s="115" t="s">
        <v>259</v>
      </c>
      <c r="G85" s="114"/>
      <c r="H85" s="97">
        <v>80</v>
      </c>
      <c r="I85" s="115" t="s">
        <v>498</v>
      </c>
    </row>
    <row r="86" spans="2:9" ht="18.75">
      <c r="B86" s="96">
        <v>81</v>
      </c>
      <c r="C86" s="113" t="s">
        <v>127</v>
      </c>
      <c r="D86" s="114"/>
      <c r="E86" s="96">
        <v>81</v>
      </c>
      <c r="F86" s="113" t="s">
        <v>260</v>
      </c>
      <c r="G86" s="114"/>
      <c r="H86" s="96">
        <v>81</v>
      </c>
      <c r="I86" s="113" t="s">
        <v>499</v>
      </c>
    </row>
    <row r="87" spans="2:9" ht="18.75">
      <c r="B87" s="97">
        <v>82</v>
      </c>
      <c r="C87" s="115" t="s">
        <v>128</v>
      </c>
      <c r="D87" s="114"/>
      <c r="E87" s="97">
        <v>82</v>
      </c>
      <c r="F87" s="115" t="s">
        <v>261</v>
      </c>
      <c r="G87" s="114"/>
      <c r="H87" s="97">
        <v>82</v>
      </c>
      <c r="I87" s="115" t="s">
        <v>500</v>
      </c>
    </row>
    <row r="88" spans="2:9" ht="18.75">
      <c r="B88" s="96">
        <v>83</v>
      </c>
      <c r="C88" s="113" t="s">
        <v>129</v>
      </c>
      <c r="D88" s="114"/>
      <c r="E88" s="96">
        <v>83</v>
      </c>
      <c r="F88" s="113" t="s">
        <v>262</v>
      </c>
      <c r="G88" s="114"/>
      <c r="H88" s="96">
        <v>83</v>
      </c>
      <c r="I88" s="113" t="s">
        <v>501</v>
      </c>
    </row>
    <row r="89" spans="2:9" ht="18.75">
      <c r="B89" s="97">
        <v>84</v>
      </c>
      <c r="C89" s="115" t="s">
        <v>130</v>
      </c>
      <c r="D89" s="114"/>
      <c r="E89" s="97">
        <v>84</v>
      </c>
      <c r="F89" s="115" t="s">
        <v>263</v>
      </c>
      <c r="G89" s="114"/>
      <c r="H89" s="97">
        <v>84</v>
      </c>
      <c r="I89" s="115" t="s">
        <v>502</v>
      </c>
    </row>
    <row r="90" spans="2:9" ht="18.75">
      <c r="B90" s="96">
        <v>85</v>
      </c>
      <c r="C90" s="113" t="s">
        <v>131</v>
      </c>
      <c r="D90" s="114"/>
      <c r="E90" s="96">
        <v>85</v>
      </c>
      <c r="F90" s="113" t="s">
        <v>264</v>
      </c>
      <c r="G90" s="114"/>
      <c r="H90" s="96">
        <v>85</v>
      </c>
      <c r="I90" s="113" t="s">
        <v>503</v>
      </c>
    </row>
    <row r="91" spans="2:9" ht="18.75">
      <c r="B91" s="97">
        <v>86</v>
      </c>
      <c r="C91" s="115" t="s">
        <v>132</v>
      </c>
      <c r="D91" s="114"/>
      <c r="E91" s="97">
        <v>86</v>
      </c>
      <c r="F91" s="115" t="s">
        <v>265</v>
      </c>
      <c r="G91" s="114"/>
      <c r="H91" s="97">
        <v>86</v>
      </c>
      <c r="I91" s="115" t="s">
        <v>504</v>
      </c>
    </row>
    <row r="92" spans="2:9" ht="18.75">
      <c r="B92" s="96">
        <v>87</v>
      </c>
      <c r="C92" s="113" t="s">
        <v>133</v>
      </c>
      <c r="D92" s="114"/>
      <c r="E92" s="96">
        <v>87</v>
      </c>
      <c r="F92" s="113" t="s">
        <v>266</v>
      </c>
      <c r="G92" s="114"/>
      <c r="H92" s="96">
        <v>87</v>
      </c>
      <c r="I92" s="113" t="s">
        <v>505</v>
      </c>
    </row>
    <row r="93" spans="2:9" ht="18.75">
      <c r="B93" s="97">
        <v>88</v>
      </c>
      <c r="C93" s="115" t="s">
        <v>134</v>
      </c>
      <c r="D93" s="114"/>
      <c r="E93" s="97">
        <v>88</v>
      </c>
      <c r="F93" s="115" t="s">
        <v>267</v>
      </c>
      <c r="G93" s="114"/>
      <c r="H93" s="97">
        <v>88</v>
      </c>
      <c r="I93" s="115" t="s">
        <v>506</v>
      </c>
    </row>
    <row r="94" spans="2:9" ht="18.75">
      <c r="B94" s="96">
        <v>89</v>
      </c>
      <c r="C94" s="113" t="s">
        <v>135</v>
      </c>
      <c r="D94" s="114"/>
      <c r="E94" s="96">
        <v>89</v>
      </c>
      <c r="F94" s="113" t="s">
        <v>268</v>
      </c>
      <c r="G94" s="114"/>
      <c r="H94" s="96">
        <v>89</v>
      </c>
      <c r="I94" s="113" t="s">
        <v>507</v>
      </c>
    </row>
    <row r="95" spans="2:9" ht="18.75">
      <c r="B95" s="97">
        <v>90</v>
      </c>
      <c r="C95" s="115" t="s">
        <v>136</v>
      </c>
      <c r="D95" s="114"/>
      <c r="E95" s="97">
        <v>90</v>
      </c>
      <c r="F95" s="115" t="s">
        <v>269</v>
      </c>
      <c r="G95" s="114"/>
      <c r="H95" s="97">
        <v>90</v>
      </c>
      <c r="I95" s="115" t="s">
        <v>508</v>
      </c>
    </row>
    <row r="96" spans="2:9" ht="18.75">
      <c r="B96" s="96">
        <v>91</v>
      </c>
      <c r="C96" s="113" t="s">
        <v>137</v>
      </c>
      <c r="D96" s="114"/>
      <c r="E96" s="96">
        <v>91</v>
      </c>
      <c r="F96" s="113" t="s">
        <v>270</v>
      </c>
      <c r="G96" s="114"/>
      <c r="H96" s="96">
        <v>91</v>
      </c>
      <c r="I96" s="113" t="s">
        <v>509</v>
      </c>
    </row>
    <row r="97" spans="2:9" ht="18.75">
      <c r="B97" s="97">
        <v>92</v>
      </c>
      <c r="C97" s="115" t="s">
        <v>138</v>
      </c>
      <c r="D97" s="114"/>
      <c r="E97" s="97">
        <v>92</v>
      </c>
      <c r="F97" s="115" t="s">
        <v>271</v>
      </c>
      <c r="G97" s="114"/>
      <c r="H97" s="97">
        <v>92</v>
      </c>
      <c r="I97" s="115" t="s">
        <v>510</v>
      </c>
    </row>
    <row r="98" spans="2:9" ht="18.75">
      <c r="B98" s="96">
        <v>93</v>
      </c>
      <c r="C98" s="113" t="s">
        <v>139</v>
      </c>
      <c r="D98" s="114"/>
      <c r="E98" s="96">
        <v>93</v>
      </c>
      <c r="F98" s="113" t="s">
        <v>272</v>
      </c>
      <c r="G98" s="114"/>
      <c r="H98" s="96">
        <v>93</v>
      </c>
      <c r="I98" s="113" t="s">
        <v>511</v>
      </c>
    </row>
    <row r="99" spans="2:9" ht="18.75">
      <c r="B99" s="97">
        <v>94</v>
      </c>
      <c r="C99" s="115" t="s">
        <v>140</v>
      </c>
      <c r="D99" s="114"/>
      <c r="E99" s="97">
        <v>94</v>
      </c>
      <c r="F99" s="115" t="s">
        <v>273</v>
      </c>
      <c r="G99" s="114"/>
      <c r="H99" s="97">
        <v>94</v>
      </c>
      <c r="I99" s="115" t="s">
        <v>512</v>
      </c>
    </row>
    <row r="100" spans="2:9" ht="18.75">
      <c r="B100" s="96">
        <v>95</v>
      </c>
      <c r="C100" s="113" t="s">
        <v>141</v>
      </c>
      <c r="D100" s="114"/>
      <c r="E100" s="96">
        <v>95</v>
      </c>
      <c r="F100" s="113" t="s">
        <v>274</v>
      </c>
      <c r="G100" s="114"/>
      <c r="H100" s="96">
        <v>95</v>
      </c>
      <c r="I100" s="113" t="s">
        <v>513</v>
      </c>
    </row>
    <row r="101" spans="2:9" ht="18.75">
      <c r="B101" s="97">
        <v>96</v>
      </c>
      <c r="C101" s="115" t="s">
        <v>142</v>
      </c>
      <c r="D101" s="114"/>
      <c r="E101" s="97">
        <v>96</v>
      </c>
      <c r="F101" s="115" t="s">
        <v>275</v>
      </c>
      <c r="G101" s="114"/>
      <c r="H101" s="97">
        <v>96</v>
      </c>
      <c r="I101" s="115" t="s">
        <v>514</v>
      </c>
    </row>
    <row r="102" spans="2:9" ht="18.75">
      <c r="B102" s="96">
        <v>97</v>
      </c>
      <c r="C102" s="113" t="s">
        <v>143</v>
      </c>
      <c r="D102" s="114"/>
      <c r="E102" s="96">
        <v>97</v>
      </c>
      <c r="F102" s="113" t="s">
        <v>276</v>
      </c>
      <c r="G102" s="114"/>
      <c r="H102" s="96">
        <v>97</v>
      </c>
      <c r="I102" s="113" t="s">
        <v>515</v>
      </c>
    </row>
    <row r="103" spans="2:9" ht="18.75">
      <c r="B103" s="97">
        <v>98</v>
      </c>
      <c r="C103" s="115" t="s">
        <v>144</v>
      </c>
      <c r="D103" s="114"/>
      <c r="E103" s="97">
        <v>98</v>
      </c>
      <c r="F103" s="115" t="s">
        <v>277</v>
      </c>
      <c r="G103" s="114"/>
      <c r="H103" s="97">
        <v>98</v>
      </c>
      <c r="I103" s="115" t="s">
        <v>516</v>
      </c>
    </row>
    <row r="104" spans="2:9" ht="18.75">
      <c r="B104" s="96">
        <v>99</v>
      </c>
      <c r="C104" s="113" t="s">
        <v>145</v>
      </c>
      <c r="D104" s="114"/>
      <c r="E104" s="96">
        <v>99</v>
      </c>
      <c r="F104" s="113" t="s">
        <v>278</v>
      </c>
      <c r="G104" s="114"/>
      <c r="H104" s="96">
        <v>99</v>
      </c>
      <c r="I104" s="113" t="s">
        <v>517</v>
      </c>
    </row>
    <row r="105" spans="2:9" ht="18.75">
      <c r="B105" s="97">
        <v>100</v>
      </c>
      <c r="C105" s="115" t="s">
        <v>146</v>
      </c>
      <c r="D105" s="114"/>
      <c r="E105" s="97">
        <v>100</v>
      </c>
      <c r="F105" s="115" t="s">
        <v>279</v>
      </c>
      <c r="G105" s="114"/>
      <c r="H105" s="97">
        <v>100</v>
      </c>
      <c r="I105" s="115" t="s">
        <v>518</v>
      </c>
    </row>
    <row r="106" spans="2:9" ht="18.75">
      <c r="B106" s="96">
        <v>101</v>
      </c>
      <c r="C106" s="113" t="s">
        <v>147</v>
      </c>
      <c r="D106" s="114"/>
      <c r="E106" s="96">
        <v>101</v>
      </c>
      <c r="F106" s="113" t="s">
        <v>280</v>
      </c>
      <c r="G106" s="114"/>
      <c r="H106" s="96">
        <v>101</v>
      </c>
      <c r="I106" s="113" t="s">
        <v>519</v>
      </c>
    </row>
    <row r="107" spans="2:9" ht="18.75">
      <c r="B107" s="97">
        <v>102</v>
      </c>
      <c r="C107" s="115" t="s">
        <v>148</v>
      </c>
      <c r="D107" s="114"/>
      <c r="E107" s="97">
        <v>102</v>
      </c>
      <c r="F107" s="115" t="s">
        <v>281</v>
      </c>
      <c r="G107" s="114"/>
      <c r="H107" s="97">
        <v>102</v>
      </c>
      <c r="I107" s="115" t="s">
        <v>520</v>
      </c>
    </row>
    <row r="108" spans="2:9" ht="18.75">
      <c r="B108" s="96">
        <v>103</v>
      </c>
      <c r="C108" s="113" t="s">
        <v>149</v>
      </c>
      <c r="D108" s="114"/>
      <c r="E108" s="96">
        <v>103</v>
      </c>
      <c r="F108" s="113" t="s">
        <v>282</v>
      </c>
      <c r="G108" s="114"/>
      <c r="H108" s="96">
        <v>103</v>
      </c>
      <c r="I108" s="113" t="s">
        <v>521</v>
      </c>
    </row>
    <row r="109" spans="2:9" ht="18.75">
      <c r="B109" s="97">
        <v>104</v>
      </c>
      <c r="C109" s="115" t="s">
        <v>150</v>
      </c>
      <c r="D109" s="114"/>
      <c r="E109" s="97">
        <v>104</v>
      </c>
      <c r="F109" s="115" t="s">
        <v>283</v>
      </c>
      <c r="G109" s="114"/>
      <c r="H109" s="97">
        <v>104</v>
      </c>
      <c r="I109" s="115" t="s">
        <v>522</v>
      </c>
    </row>
    <row r="110" spans="2:9" ht="18.75">
      <c r="B110" s="96">
        <v>105</v>
      </c>
      <c r="C110" s="113" t="s">
        <v>151</v>
      </c>
      <c r="D110" s="114"/>
      <c r="E110" s="96">
        <v>105</v>
      </c>
      <c r="F110" s="113" t="s">
        <v>284</v>
      </c>
      <c r="G110" s="114"/>
      <c r="H110" s="96">
        <v>105</v>
      </c>
      <c r="I110" s="113" t="s">
        <v>523</v>
      </c>
    </row>
    <row r="111" spans="2:9" ht="18.75">
      <c r="B111" s="97">
        <v>106</v>
      </c>
      <c r="C111" s="115" t="s">
        <v>152</v>
      </c>
      <c r="D111" s="114"/>
      <c r="E111" s="97">
        <v>106</v>
      </c>
      <c r="F111" s="115" t="s">
        <v>285</v>
      </c>
      <c r="G111" s="114"/>
      <c r="H111" s="97">
        <v>106</v>
      </c>
      <c r="I111" s="115" t="s">
        <v>524</v>
      </c>
    </row>
    <row r="112" spans="2:9" ht="18.75">
      <c r="B112" s="96">
        <v>107</v>
      </c>
      <c r="C112" s="113" t="s">
        <v>153</v>
      </c>
      <c r="D112" s="114"/>
      <c r="E112" s="96">
        <v>107</v>
      </c>
      <c r="F112" s="113" t="s">
        <v>286</v>
      </c>
      <c r="G112" s="114"/>
      <c r="H112" s="96">
        <v>107</v>
      </c>
      <c r="I112" s="113" t="s">
        <v>525</v>
      </c>
    </row>
    <row r="113" spans="2:9" ht="18.75">
      <c r="B113" s="97">
        <v>108</v>
      </c>
      <c r="C113" s="115" t="s">
        <v>154</v>
      </c>
      <c r="D113" s="114"/>
      <c r="E113" s="97">
        <v>108</v>
      </c>
      <c r="F113" s="115" t="s">
        <v>287</v>
      </c>
      <c r="G113" s="114"/>
      <c r="H113" s="97">
        <v>108</v>
      </c>
      <c r="I113" s="115" t="s">
        <v>526</v>
      </c>
    </row>
    <row r="114" spans="2:9" ht="18.75">
      <c r="B114" s="96">
        <v>109</v>
      </c>
      <c r="C114" s="113" t="s">
        <v>155</v>
      </c>
      <c r="D114" s="114"/>
      <c r="E114" s="96">
        <v>109</v>
      </c>
      <c r="F114" s="113" t="s">
        <v>288</v>
      </c>
      <c r="G114" s="114"/>
      <c r="H114" s="96">
        <v>109</v>
      </c>
      <c r="I114" s="113" t="s">
        <v>527</v>
      </c>
    </row>
    <row r="115" spans="2:9" ht="18.75">
      <c r="B115" s="97">
        <v>110</v>
      </c>
      <c r="C115" s="115" t="s">
        <v>156</v>
      </c>
      <c r="D115" s="114"/>
      <c r="E115" s="97">
        <v>110</v>
      </c>
      <c r="F115" s="115" t="s">
        <v>289</v>
      </c>
      <c r="G115" s="114"/>
      <c r="H115" s="97">
        <v>110</v>
      </c>
      <c r="I115" s="115" t="s">
        <v>528</v>
      </c>
    </row>
    <row r="116" spans="2:9" ht="18.75">
      <c r="B116" s="96">
        <v>111</v>
      </c>
      <c r="C116" s="113" t="s">
        <v>157</v>
      </c>
      <c r="D116" s="114"/>
      <c r="E116" s="96">
        <v>111</v>
      </c>
      <c r="F116" s="113" t="s">
        <v>290</v>
      </c>
      <c r="G116" s="114"/>
      <c r="H116" s="96">
        <v>111</v>
      </c>
      <c r="I116" s="113" t="s">
        <v>529</v>
      </c>
    </row>
    <row r="117" spans="2:9" ht="18.75">
      <c r="B117" s="97">
        <v>112</v>
      </c>
      <c r="C117" s="115" t="s">
        <v>158</v>
      </c>
      <c r="D117" s="114"/>
      <c r="E117" s="97">
        <v>112</v>
      </c>
      <c r="F117" s="115" t="s">
        <v>291</v>
      </c>
      <c r="G117" s="114"/>
      <c r="H117" s="97">
        <v>112</v>
      </c>
      <c r="I117" s="115" t="s">
        <v>530</v>
      </c>
    </row>
    <row r="118" spans="2:9" ht="18.75">
      <c r="B118" s="96">
        <v>113</v>
      </c>
      <c r="C118" s="113" t="s">
        <v>159</v>
      </c>
      <c r="D118" s="114"/>
      <c r="E118" s="96">
        <v>113</v>
      </c>
      <c r="F118" s="113" t="s">
        <v>292</v>
      </c>
      <c r="G118" s="114"/>
      <c r="H118" s="96">
        <v>113</v>
      </c>
      <c r="I118" s="113" t="s">
        <v>531</v>
      </c>
    </row>
    <row r="119" spans="2:9" ht="18.75">
      <c r="B119" s="97">
        <v>114</v>
      </c>
      <c r="C119" s="115" t="s">
        <v>160</v>
      </c>
      <c r="D119" s="114"/>
      <c r="E119" s="97">
        <v>114</v>
      </c>
      <c r="F119" s="115" t="s">
        <v>293</v>
      </c>
      <c r="G119" s="114"/>
      <c r="H119" s="97">
        <v>114</v>
      </c>
      <c r="I119" s="115" t="s">
        <v>532</v>
      </c>
    </row>
    <row r="120" spans="2:9" ht="18.75">
      <c r="B120" s="96">
        <v>115</v>
      </c>
      <c r="C120" s="113" t="s">
        <v>161</v>
      </c>
      <c r="D120" s="114"/>
      <c r="E120" s="96">
        <v>115</v>
      </c>
      <c r="F120" s="113" t="s">
        <v>294</v>
      </c>
      <c r="G120" s="114"/>
      <c r="H120" s="96">
        <v>115</v>
      </c>
      <c r="I120" s="113" t="s">
        <v>533</v>
      </c>
    </row>
    <row r="121" spans="2:9" ht="18.75">
      <c r="B121" s="97">
        <v>116</v>
      </c>
      <c r="C121" s="115" t="s">
        <v>162</v>
      </c>
      <c r="D121" s="114"/>
      <c r="E121" s="97">
        <v>116</v>
      </c>
      <c r="F121" s="115" t="s">
        <v>295</v>
      </c>
      <c r="G121" s="114"/>
      <c r="H121" s="97">
        <v>116</v>
      </c>
      <c r="I121" s="115" t="s">
        <v>534</v>
      </c>
    </row>
    <row r="122" spans="2:9" ht="18.75">
      <c r="B122" s="96">
        <v>117</v>
      </c>
      <c r="C122" s="113" t="s">
        <v>163</v>
      </c>
      <c r="D122" s="114"/>
      <c r="E122" s="96">
        <v>117</v>
      </c>
      <c r="F122" s="113" t="s">
        <v>296</v>
      </c>
      <c r="G122" s="114"/>
      <c r="H122" s="96">
        <v>117</v>
      </c>
      <c r="I122" s="113" t="s">
        <v>535</v>
      </c>
    </row>
    <row r="123" spans="2:9" ht="18.75">
      <c r="B123" s="97">
        <v>118</v>
      </c>
      <c r="C123" s="115" t="s">
        <v>164</v>
      </c>
      <c r="D123" s="114"/>
      <c r="E123" s="97">
        <v>118</v>
      </c>
      <c r="F123" s="115" t="s">
        <v>297</v>
      </c>
      <c r="G123" s="114"/>
      <c r="H123" s="97">
        <v>118</v>
      </c>
      <c r="I123" s="115" t="s">
        <v>536</v>
      </c>
    </row>
    <row r="124" spans="2:9" ht="18.75">
      <c r="B124" s="96">
        <v>119</v>
      </c>
      <c r="C124" s="113" t="s">
        <v>165</v>
      </c>
      <c r="D124" s="114"/>
      <c r="E124" s="96">
        <v>119</v>
      </c>
      <c r="F124" s="113" t="s">
        <v>298</v>
      </c>
      <c r="G124" s="114"/>
      <c r="H124" s="96">
        <v>119</v>
      </c>
      <c r="I124" s="113" t="s">
        <v>537</v>
      </c>
    </row>
    <row r="125" spans="2:9" ht="18.75">
      <c r="B125" s="97">
        <v>120</v>
      </c>
      <c r="C125" s="115" t="s">
        <v>166</v>
      </c>
      <c r="D125" s="114"/>
      <c r="E125" s="97">
        <v>120</v>
      </c>
      <c r="F125" s="115" t="s">
        <v>299</v>
      </c>
      <c r="G125" s="114"/>
      <c r="H125" s="97">
        <v>120</v>
      </c>
      <c r="I125" s="115" t="s">
        <v>538</v>
      </c>
    </row>
    <row r="126" spans="2:9" ht="18.75">
      <c r="B126" s="96">
        <v>121</v>
      </c>
      <c r="C126" s="113" t="s">
        <v>167</v>
      </c>
      <c r="D126" s="114"/>
      <c r="E126" s="96">
        <v>121</v>
      </c>
      <c r="F126" s="113" t="s">
        <v>300</v>
      </c>
      <c r="G126" s="114"/>
      <c r="H126" s="96">
        <v>121</v>
      </c>
      <c r="I126" s="113" t="s">
        <v>539</v>
      </c>
    </row>
    <row r="127" spans="2:9" ht="18.75">
      <c r="B127" s="97">
        <v>122</v>
      </c>
      <c r="C127" s="115" t="s">
        <v>168</v>
      </c>
      <c r="D127" s="114"/>
      <c r="E127" s="97">
        <v>122</v>
      </c>
      <c r="F127" s="115" t="s">
        <v>301</v>
      </c>
      <c r="G127" s="114"/>
      <c r="H127" s="97">
        <v>122</v>
      </c>
      <c r="I127" s="115" t="s">
        <v>540</v>
      </c>
    </row>
    <row r="128" spans="2:9" ht="18.75">
      <c r="B128" s="96">
        <v>123</v>
      </c>
      <c r="C128" s="113" t="s">
        <v>169</v>
      </c>
      <c r="D128" s="114"/>
      <c r="E128" s="96">
        <v>123</v>
      </c>
      <c r="F128" s="113" t="s">
        <v>302</v>
      </c>
      <c r="G128" s="114"/>
      <c r="H128" s="96">
        <v>123</v>
      </c>
      <c r="I128" s="113" t="s">
        <v>541</v>
      </c>
    </row>
    <row r="129" spans="2:9" ht="18.75">
      <c r="B129" s="97">
        <v>124</v>
      </c>
      <c r="C129" s="115" t="s">
        <v>170</v>
      </c>
      <c r="D129" s="114"/>
      <c r="E129" s="97">
        <v>124</v>
      </c>
      <c r="F129" s="115" t="s">
        <v>303</v>
      </c>
      <c r="G129" s="114"/>
      <c r="H129" s="97">
        <v>124</v>
      </c>
      <c r="I129" s="115" t="s">
        <v>542</v>
      </c>
    </row>
    <row r="130" spans="2:9" ht="18.75">
      <c r="B130" s="96">
        <v>125</v>
      </c>
      <c r="C130" s="113" t="s">
        <v>171</v>
      </c>
      <c r="D130" s="114"/>
      <c r="E130" s="96">
        <v>125</v>
      </c>
      <c r="F130" s="113" t="s">
        <v>304</v>
      </c>
      <c r="G130" s="114"/>
      <c r="H130" s="96">
        <v>125</v>
      </c>
      <c r="I130" s="113" t="s">
        <v>543</v>
      </c>
    </row>
    <row r="131" spans="2:9" ht="18.75">
      <c r="B131" s="97">
        <v>126</v>
      </c>
      <c r="C131" s="115" t="s">
        <v>172</v>
      </c>
      <c r="D131" s="114"/>
      <c r="E131" s="97">
        <v>126</v>
      </c>
      <c r="F131" s="115" t="s">
        <v>305</v>
      </c>
      <c r="G131" s="114"/>
      <c r="H131" s="97">
        <v>126</v>
      </c>
      <c r="I131" s="115" t="s">
        <v>544</v>
      </c>
    </row>
    <row r="132" spans="2:9" ht="18.75">
      <c r="B132" s="96">
        <v>127</v>
      </c>
      <c r="C132" s="113" t="s">
        <v>173</v>
      </c>
      <c r="D132" s="114"/>
      <c r="E132" s="96">
        <v>127</v>
      </c>
      <c r="F132" s="113" t="s">
        <v>306</v>
      </c>
      <c r="G132" s="114"/>
      <c r="H132" s="96">
        <v>127</v>
      </c>
      <c r="I132" s="113" t="s">
        <v>545</v>
      </c>
    </row>
    <row r="133" spans="2:9" ht="18.75">
      <c r="B133" s="97">
        <v>128</v>
      </c>
      <c r="C133" s="115" t="s">
        <v>174</v>
      </c>
      <c r="D133" s="114"/>
      <c r="E133" s="97">
        <v>128</v>
      </c>
      <c r="F133" s="115" t="s">
        <v>307</v>
      </c>
      <c r="G133" s="114"/>
      <c r="H133" s="97">
        <v>128</v>
      </c>
      <c r="I133" s="115" t="s">
        <v>546</v>
      </c>
    </row>
    <row r="134" spans="2:9" ht="18.75">
      <c r="B134" s="96">
        <v>129</v>
      </c>
      <c r="C134" s="113" t="s">
        <v>175</v>
      </c>
      <c r="D134" s="114"/>
      <c r="E134" s="96">
        <v>129</v>
      </c>
      <c r="F134" s="113" t="s">
        <v>308</v>
      </c>
      <c r="G134" s="114"/>
      <c r="H134" s="96">
        <v>129</v>
      </c>
      <c r="I134" s="113" t="s">
        <v>547</v>
      </c>
    </row>
    <row r="135" spans="2:9" ht="18.75">
      <c r="B135" s="97">
        <v>130</v>
      </c>
      <c r="C135" s="115" t="s">
        <v>176</v>
      </c>
      <c r="D135" s="114"/>
      <c r="E135" s="97">
        <v>130</v>
      </c>
      <c r="F135" s="115" t="s">
        <v>309</v>
      </c>
      <c r="G135" s="114"/>
      <c r="H135" s="97">
        <v>130</v>
      </c>
      <c r="I135" s="115" t="s">
        <v>548</v>
      </c>
    </row>
    <row r="136" spans="2:9" ht="18.75">
      <c r="E136" s="96">
        <v>131</v>
      </c>
      <c r="F136" s="113" t="s">
        <v>310</v>
      </c>
      <c r="G136" s="114"/>
      <c r="H136" s="96">
        <v>131</v>
      </c>
      <c r="I136" s="113" t="s">
        <v>549</v>
      </c>
    </row>
    <row r="137" spans="2:9" ht="18.75">
      <c r="E137" s="97">
        <v>132</v>
      </c>
      <c r="F137" s="115" t="s">
        <v>311</v>
      </c>
      <c r="G137" s="114"/>
      <c r="H137" s="97">
        <v>132</v>
      </c>
      <c r="I137" s="115" t="s">
        <v>550</v>
      </c>
    </row>
    <row r="138" spans="2:9" ht="18.75">
      <c r="E138" s="96">
        <v>133</v>
      </c>
      <c r="F138" s="113" t="s">
        <v>312</v>
      </c>
      <c r="G138" s="114"/>
      <c r="H138" s="96">
        <v>133</v>
      </c>
      <c r="I138" s="113" t="s">
        <v>551</v>
      </c>
    </row>
    <row r="139" spans="2:9" ht="18.75">
      <c r="E139" s="97">
        <v>134</v>
      </c>
      <c r="F139" s="115" t="s">
        <v>313</v>
      </c>
      <c r="G139" s="114"/>
      <c r="H139" s="97">
        <v>134</v>
      </c>
      <c r="I139" s="115" t="s">
        <v>552</v>
      </c>
    </row>
    <row r="140" spans="2:9" ht="18.75">
      <c r="E140" s="96">
        <v>135</v>
      </c>
      <c r="F140" s="113" t="s">
        <v>314</v>
      </c>
      <c r="G140" s="114"/>
      <c r="H140" s="96">
        <v>135</v>
      </c>
      <c r="I140" s="113" t="s">
        <v>553</v>
      </c>
    </row>
    <row r="141" spans="2:9" ht="18.75">
      <c r="E141" s="97">
        <v>136</v>
      </c>
      <c r="F141" s="115" t="s">
        <v>315</v>
      </c>
      <c r="G141" s="114"/>
      <c r="H141" s="97">
        <v>136</v>
      </c>
      <c r="I141" s="115" t="s">
        <v>554</v>
      </c>
    </row>
    <row r="142" spans="2:9" ht="18.75">
      <c r="E142" s="96">
        <v>137</v>
      </c>
      <c r="F142" s="113" t="s">
        <v>316</v>
      </c>
      <c r="G142" s="114"/>
      <c r="H142" s="96">
        <v>137</v>
      </c>
      <c r="I142" s="113" t="s">
        <v>555</v>
      </c>
    </row>
    <row r="143" spans="2:9" ht="18.75">
      <c r="E143" s="97">
        <v>138</v>
      </c>
      <c r="F143" s="115" t="s">
        <v>317</v>
      </c>
      <c r="G143" s="114"/>
      <c r="H143" s="97">
        <v>138</v>
      </c>
      <c r="I143" s="115" t="s">
        <v>556</v>
      </c>
    </row>
    <row r="144" spans="2:9" ht="18.75">
      <c r="E144" s="96">
        <v>139</v>
      </c>
      <c r="F144" s="113" t="s">
        <v>318</v>
      </c>
      <c r="G144" s="114"/>
      <c r="H144" s="96">
        <v>139</v>
      </c>
      <c r="I144" s="113" t="s">
        <v>557</v>
      </c>
    </row>
    <row r="145" spans="5:9" ht="18.75">
      <c r="E145" s="97">
        <v>140</v>
      </c>
      <c r="F145" s="115" t="s">
        <v>319</v>
      </c>
      <c r="G145" s="114"/>
      <c r="H145" s="97">
        <v>140</v>
      </c>
      <c r="I145" s="115" t="s">
        <v>558</v>
      </c>
    </row>
    <row r="146" spans="5:9" ht="18.75">
      <c r="E146" s="96">
        <v>141</v>
      </c>
      <c r="F146" s="113" t="s">
        <v>320</v>
      </c>
      <c r="G146" s="114"/>
      <c r="H146" s="96">
        <v>141</v>
      </c>
      <c r="I146" s="113" t="s">
        <v>559</v>
      </c>
    </row>
    <row r="147" spans="5:9" ht="18.75">
      <c r="E147" s="97">
        <v>142</v>
      </c>
      <c r="F147" s="115" t="s">
        <v>321</v>
      </c>
      <c r="G147" s="114"/>
      <c r="H147" s="97">
        <v>142</v>
      </c>
      <c r="I147" s="115" t="s">
        <v>560</v>
      </c>
    </row>
    <row r="148" spans="5:9" ht="18.75">
      <c r="E148" s="96">
        <v>143</v>
      </c>
      <c r="F148" s="113" t="s">
        <v>322</v>
      </c>
      <c r="G148" s="114"/>
      <c r="H148" s="96">
        <v>143</v>
      </c>
      <c r="I148" s="113" t="s">
        <v>561</v>
      </c>
    </row>
    <row r="149" spans="5:9" ht="18.75">
      <c r="E149" s="97">
        <v>144</v>
      </c>
      <c r="F149" s="115" t="s">
        <v>323</v>
      </c>
      <c r="G149" s="114"/>
      <c r="H149" s="97">
        <v>144</v>
      </c>
      <c r="I149" s="115" t="s">
        <v>562</v>
      </c>
    </row>
    <row r="150" spans="5:9" ht="18.75">
      <c r="E150" s="96">
        <v>145</v>
      </c>
      <c r="F150" s="113" t="s">
        <v>324</v>
      </c>
      <c r="G150" s="114"/>
      <c r="H150" s="96">
        <v>145</v>
      </c>
      <c r="I150" s="113" t="s">
        <v>563</v>
      </c>
    </row>
    <row r="151" spans="5:9" ht="18.75">
      <c r="E151" s="97">
        <v>146</v>
      </c>
      <c r="F151" s="115" t="s">
        <v>325</v>
      </c>
      <c r="G151" s="114"/>
      <c r="H151" s="97">
        <v>146</v>
      </c>
      <c r="I151" s="115" t="s">
        <v>564</v>
      </c>
    </row>
    <row r="152" spans="5:9" ht="18.75">
      <c r="E152" s="96">
        <v>147</v>
      </c>
      <c r="F152" s="113" t="s">
        <v>326</v>
      </c>
      <c r="G152" s="114"/>
      <c r="H152" s="96">
        <v>147</v>
      </c>
      <c r="I152" s="113" t="s">
        <v>565</v>
      </c>
    </row>
    <row r="153" spans="5:9" ht="18.75">
      <c r="E153" s="97">
        <v>148</v>
      </c>
      <c r="F153" s="115" t="s">
        <v>327</v>
      </c>
      <c r="G153" s="114"/>
      <c r="H153" s="97">
        <v>148</v>
      </c>
      <c r="I153" s="115" t="s">
        <v>566</v>
      </c>
    </row>
    <row r="154" spans="5:9" ht="18.75">
      <c r="E154" s="96">
        <v>149</v>
      </c>
      <c r="F154" s="113" t="s">
        <v>328</v>
      </c>
      <c r="G154" s="114"/>
      <c r="H154" s="96">
        <v>149</v>
      </c>
      <c r="I154" s="113" t="s">
        <v>567</v>
      </c>
    </row>
    <row r="155" spans="5:9" ht="18.75">
      <c r="E155" s="97">
        <v>150</v>
      </c>
      <c r="F155" s="115" t="s">
        <v>329</v>
      </c>
      <c r="G155" s="114"/>
      <c r="H155" s="97">
        <v>150</v>
      </c>
      <c r="I155" s="115" t="s">
        <v>568</v>
      </c>
    </row>
    <row r="156" spans="5:9" ht="18.75">
      <c r="E156" s="96">
        <v>151</v>
      </c>
      <c r="F156" s="113" t="s">
        <v>330</v>
      </c>
      <c r="G156" s="114"/>
      <c r="H156" s="96">
        <v>151</v>
      </c>
      <c r="I156" s="113" t="s">
        <v>569</v>
      </c>
    </row>
    <row r="157" spans="5:9" ht="18.75">
      <c r="E157" s="97">
        <v>152</v>
      </c>
      <c r="F157" s="115" t="s">
        <v>331</v>
      </c>
      <c r="G157" s="114"/>
      <c r="H157" s="97">
        <v>152</v>
      </c>
      <c r="I157" s="115" t="s">
        <v>570</v>
      </c>
    </row>
    <row r="158" spans="5:9" ht="18.75">
      <c r="E158" s="96">
        <v>153</v>
      </c>
      <c r="F158" s="113" t="s">
        <v>332</v>
      </c>
      <c r="G158" s="114"/>
      <c r="H158" s="96">
        <v>153</v>
      </c>
      <c r="I158" s="113" t="s">
        <v>571</v>
      </c>
    </row>
    <row r="159" spans="5:9" ht="18.75">
      <c r="E159" s="97">
        <v>154</v>
      </c>
      <c r="F159" s="115" t="s">
        <v>333</v>
      </c>
      <c r="G159" s="114"/>
      <c r="H159" s="97">
        <v>154</v>
      </c>
      <c r="I159" s="115" t="s">
        <v>572</v>
      </c>
    </row>
    <row r="160" spans="5:9" ht="18.75">
      <c r="E160" s="96">
        <v>155</v>
      </c>
      <c r="F160" s="113" t="s">
        <v>334</v>
      </c>
      <c r="G160" s="114"/>
      <c r="H160" s="96">
        <v>155</v>
      </c>
      <c r="I160" s="113" t="s">
        <v>573</v>
      </c>
    </row>
    <row r="161" spans="5:9" ht="18.75">
      <c r="E161" s="97">
        <v>156</v>
      </c>
      <c r="F161" s="115" t="s">
        <v>335</v>
      </c>
      <c r="G161" s="114"/>
      <c r="H161" s="97">
        <v>156</v>
      </c>
      <c r="I161" s="115" t="s">
        <v>574</v>
      </c>
    </row>
    <row r="162" spans="5:9" ht="18.75">
      <c r="E162" s="96">
        <v>157</v>
      </c>
      <c r="F162" s="113" t="s">
        <v>336</v>
      </c>
      <c r="G162" s="114"/>
      <c r="H162" s="96">
        <v>157</v>
      </c>
      <c r="I162" s="113" t="s">
        <v>575</v>
      </c>
    </row>
    <row r="163" spans="5:9" ht="18.75">
      <c r="E163" s="97">
        <v>158</v>
      </c>
      <c r="F163" s="115" t="s">
        <v>337</v>
      </c>
      <c r="G163" s="114"/>
      <c r="H163" s="97">
        <v>158</v>
      </c>
      <c r="I163" s="115" t="s">
        <v>576</v>
      </c>
    </row>
    <row r="164" spans="5:9" ht="18.75">
      <c r="E164" s="96">
        <v>159</v>
      </c>
      <c r="F164" s="113" t="s">
        <v>338</v>
      </c>
      <c r="G164" s="114"/>
      <c r="H164" s="96">
        <v>159</v>
      </c>
      <c r="I164" s="113" t="s">
        <v>577</v>
      </c>
    </row>
    <row r="165" spans="5:9" ht="18.75">
      <c r="E165" s="97">
        <v>160</v>
      </c>
      <c r="F165" s="115" t="s">
        <v>339</v>
      </c>
      <c r="G165" s="114"/>
      <c r="H165" s="97">
        <v>160</v>
      </c>
      <c r="I165" s="115" t="s">
        <v>578</v>
      </c>
    </row>
    <row r="166" spans="5:9" ht="18.75">
      <c r="E166" s="96">
        <v>161</v>
      </c>
      <c r="F166" s="113" t="s">
        <v>340</v>
      </c>
      <c r="G166" s="114"/>
      <c r="H166" s="96">
        <v>161</v>
      </c>
      <c r="I166" s="113" t="s">
        <v>579</v>
      </c>
    </row>
    <row r="167" spans="5:9" ht="18.75">
      <c r="E167" s="97">
        <v>162</v>
      </c>
      <c r="F167" s="115" t="s">
        <v>341</v>
      </c>
      <c r="G167" s="114"/>
      <c r="H167" s="97">
        <v>162</v>
      </c>
      <c r="I167" s="115" t="s">
        <v>580</v>
      </c>
    </row>
    <row r="168" spans="5:9" ht="18.75">
      <c r="E168" s="96">
        <v>163</v>
      </c>
      <c r="F168" s="113" t="s">
        <v>342</v>
      </c>
      <c r="G168" s="114"/>
      <c r="H168" s="96">
        <v>163</v>
      </c>
      <c r="I168" s="113" t="s">
        <v>581</v>
      </c>
    </row>
    <row r="169" spans="5:9" ht="18.75">
      <c r="E169" s="97">
        <v>164</v>
      </c>
      <c r="F169" s="115" t="s">
        <v>343</v>
      </c>
      <c r="G169" s="114"/>
      <c r="H169" s="97">
        <v>164</v>
      </c>
      <c r="I169" s="115" t="s">
        <v>582</v>
      </c>
    </row>
    <row r="170" spans="5:9" ht="18.75">
      <c r="E170" s="96">
        <v>165</v>
      </c>
      <c r="F170" s="113" t="s">
        <v>344</v>
      </c>
      <c r="G170" s="114"/>
      <c r="H170" s="96">
        <v>165</v>
      </c>
      <c r="I170" s="113" t="s">
        <v>583</v>
      </c>
    </row>
    <row r="171" spans="5:9" ht="18.75">
      <c r="E171" s="97">
        <v>166</v>
      </c>
      <c r="F171" s="115" t="s">
        <v>345</v>
      </c>
      <c r="G171" s="114"/>
      <c r="H171" s="97">
        <v>166</v>
      </c>
      <c r="I171" s="115" t="s">
        <v>584</v>
      </c>
    </row>
    <row r="172" spans="5:9" ht="18.75">
      <c r="E172" s="96">
        <v>167</v>
      </c>
      <c r="F172" s="113" t="s">
        <v>346</v>
      </c>
      <c r="G172" s="114"/>
      <c r="H172" s="96">
        <v>167</v>
      </c>
      <c r="I172" s="113" t="s">
        <v>585</v>
      </c>
    </row>
    <row r="173" spans="5:9" ht="18.75">
      <c r="E173" s="97">
        <v>168</v>
      </c>
      <c r="F173" s="115" t="s">
        <v>347</v>
      </c>
      <c r="G173" s="114"/>
      <c r="H173" s="97">
        <v>168</v>
      </c>
      <c r="I173" s="115" t="s">
        <v>586</v>
      </c>
    </row>
    <row r="174" spans="5:9" ht="18.75">
      <c r="E174" s="96">
        <v>169</v>
      </c>
      <c r="F174" s="113" t="s">
        <v>348</v>
      </c>
      <c r="G174" s="114"/>
      <c r="H174" s="96">
        <v>169</v>
      </c>
      <c r="I174" s="113" t="s">
        <v>587</v>
      </c>
    </row>
    <row r="175" spans="5:9" ht="18.75">
      <c r="E175" s="97">
        <v>170</v>
      </c>
      <c r="F175" s="115" t="s">
        <v>349</v>
      </c>
      <c r="G175" s="114"/>
      <c r="H175" s="97">
        <v>170</v>
      </c>
      <c r="I175" s="115" t="s">
        <v>588</v>
      </c>
    </row>
    <row r="176" spans="5:9" ht="18.75">
      <c r="E176" s="96">
        <v>171</v>
      </c>
      <c r="F176" s="113" t="s">
        <v>350</v>
      </c>
      <c r="G176" s="114"/>
      <c r="H176" s="96">
        <v>171</v>
      </c>
      <c r="I176" s="113" t="s">
        <v>589</v>
      </c>
    </row>
    <row r="177" spans="5:9" ht="18.75">
      <c r="E177" s="97">
        <v>172</v>
      </c>
      <c r="F177" s="115" t="s">
        <v>351</v>
      </c>
      <c r="G177" s="114"/>
      <c r="H177" s="97">
        <v>172</v>
      </c>
      <c r="I177" s="115" t="s">
        <v>590</v>
      </c>
    </row>
    <row r="178" spans="5:9" ht="18.75">
      <c r="E178" s="96">
        <v>173</v>
      </c>
      <c r="F178" s="113" t="s">
        <v>352</v>
      </c>
      <c r="G178" s="114"/>
      <c r="H178" s="96">
        <v>173</v>
      </c>
      <c r="I178" s="113" t="s">
        <v>591</v>
      </c>
    </row>
    <row r="179" spans="5:9" ht="18.75">
      <c r="E179" s="97">
        <v>174</v>
      </c>
      <c r="F179" s="115" t="s">
        <v>353</v>
      </c>
      <c r="G179" s="114"/>
      <c r="H179" s="97">
        <v>174</v>
      </c>
      <c r="I179" s="115" t="s">
        <v>592</v>
      </c>
    </row>
    <row r="180" spans="5:9" ht="18.75">
      <c r="E180" s="96">
        <v>175</v>
      </c>
      <c r="F180" s="113" t="s">
        <v>354</v>
      </c>
      <c r="G180" s="114"/>
      <c r="H180" s="96">
        <v>175</v>
      </c>
      <c r="I180" s="113" t="s">
        <v>593</v>
      </c>
    </row>
    <row r="181" spans="5:9" ht="18.75">
      <c r="E181" s="97">
        <v>176</v>
      </c>
      <c r="F181" s="115" t="s">
        <v>355</v>
      </c>
      <c r="G181" s="114"/>
      <c r="H181" s="97">
        <v>176</v>
      </c>
      <c r="I181" s="115" t="s">
        <v>594</v>
      </c>
    </row>
    <row r="182" spans="5:9" ht="18.75">
      <c r="E182" s="96">
        <v>177</v>
      </c>
      <c r="F182" s="113" t="s">
        <v>356</v>
      </c>
      <c r="G182" s="114"/>
      <c r="H182" s="96">
        <v>177</v>
      </c>
      <c r="I182" s="113" t="s">
        <v>595</v>
      </c>
    </row>
    <row r="183" spans="5:9" ht="18.75">
      <c r="E183" s="97">
        <v>178</v>
      </c>
      <c r="F183" s="115" t="s">
        <v>357</v>
      </c>
      <c r="G183" s="114"/>
      <c r="H183" s="97">
        <v>178</v>
      </c>
      <c r="I183" s="115" t="s">
        <v>596</v>
      </c>
    </row>
    <row r="184" spans="5:9" ht="18.75">
      <c r="E184" s="96">
        <v>179</v>
      </c>
      <c r="F184" s="113" t="s">
        <v>358</v>
      </c>
      <c r="G184" s="114"/>
      <c r="H184" s="96">
        <v>179</v>
      </c>
      <c r="I184" s="113" t="s">
        <v>597</v>
      </c>
    </row>
    <row r="185" spans="5:9" ht="18.75">
      <c r="E185" s="97">
        <v>180</v>
      </c>
      <c r="F185" s="115" t="s">
        <v>359</v>
      </c>
      <c r="G185" s="114"/>
      <c r="H185" s="97">
        <v>180</v>
      </c>
      <c r="I185" s="115" t="s">
        <v>598</v>
      </c>
    </row>
    <row r="186" spans="5:9" ht="18.75">
      <c r="E186" s="96">
        <v>181</v>
      </c>
      <c r="F186" s="113" t="s">
        <v>360</v>
      </c>
      <c r="G186" s="114"/>
      <c r="H186" s="96">
        <v>181</v>
      </c>
      <c r="I186" s="113" t="s">
        <v>599</v>
      </c>
    </row>
    <row r="187" spans="5:9" ht="18.75">
      <c r="E187" s="97">
        <v>182</v>
      </c>
      <c r="F187" s="115" t="s">
        <v>361</v>
      </c>
      <c r="G187" s="114"/>
      <c r="H187" s="97">
        <v>182</v>
      </c>
      <c r="I187" s="115" t="s">
        <v>600</v>
      </c>
    </row>
    <row r="188" spans="5:9" ht="18.75">
      <c r="E188" s="96">
        <v>183</v>
      </c>
      <c r="F188" s="113" t="s">
        <v>362</v>
      </c>
      <c r="G188" s="114"/>
      <c r="H188" s="96">
        <v>183</v>
      </c>
      <c r="I188" s="113" t="s">
        <v>601</v>
      </c>
    </row>
    <row r="189" spans="5:9" ht="18.75">
      <c r="E189" s="97">
        <v>184</v>
      </c>
      <c r="F189" s="115" t="s">
        <v>363</v>
      </c>
      <c r="G189" s="114"/>
      <c r="H189" s="97">
        <v>184</v>
      </c>
      <c r="I189" s="115" t="s">
        <v>602</v>
      </c>
    </row>
    <row r="190" spans="5:9" ht="18.75">
      <c r="E190" s="96">
        <v>185</v>
      </c>
      <c r="F190" s="113" t="s">
        <v>364</v>
      </c>
      <c r="G190" s="114"/>
      <c r="H190" s="96">
        <v>185</v>
      </c>
      <c r="I190" s="113" t="s">
        <v>603</v>
      </c>
    </row>
    <row r="191" spans="5:9" ht="18.75">
      <c r="E191" s="97">
        <v>186</v>
      </c>
      <c r="F191" s="115" t="s">
        <v>365</v>
      </c>
      <c r="G191" s="114"/>
      <c r="H191" s="97">
        <v>186</v>
      </c>
      <c r="I191" s="115" t="s">
        <v>604</v>
      </c>
    </row>
    <row r="192" spans="5:9" ht="18.75">
      <c r="E192" s="96">
        <v>187</v>
      </c>
      <c r="F192" s="113" t="s">
        <v>366</v>
      </c>
      <c r="G192" s="114"/>
      <c r="H192" s="96">
        <v>187</v>
      </c>
      <c r="I192" s="113" t="s">
        <v>605</v>
      </c>
    </row>
    <row r="193" spans="5:9" ht="18.75">
      <c r="E193" s="97">
        <v>188</v>
      </c>
      <c r="F193" s="115" t="s">
        <v>367</v>
      </c>
      <c r="G193" s="114"/>
      <c r="H193" s="97">
        <v>188</v>
      </c>
      <c r="I193" s="115" t="s">
        <v>606</v>
      </c>
    </row>
    <row r="194" spans="5:9" ht="18.75">
      <c r="E194" s="96">
        <v>189</v>
      </c>
      <c r="F194" s="113" t="s">
        <v>368</v>
      </c>
      <c r="G194" s="114"/>
      <c r="H194" s="96">
        <v>189</v>
      </c>
      <c r="I194" s="113" t="s">
        <v>607</v>
      </c>
    </row>
    <row r="195" spans="5:9" ht="18.75">
      <c r="E195" s="97">
        <v>190</v>
      </c>
      <c r="F195" s="115" t="s">
        <v>369</v>
      </c>
      <c r="G195" s="114"/>
      <c r="H195" s="97">
        <v>190</v>
      </c>
      <c r="I195" s="115" t="s">
        <v>608</v>
      </c>
    </row>
    <row r="196" spans="5:9" ht="18.75">
      <c r="E196" s="96">
        <v>191</v>
      </c>
      <c r="F196" s="113" t="s">
        <v>370</v>
      </c>
      <c r="G196" s="114"/>
      <c r="H196" s="96">
        <v>191</v>
      </c>
      <c r="I196" s="113" t="s">
        <v>609</v>
      </c>
    </row>
    <row r="197" spans="5:9" ht="18.75">
      <c r="E197" s="97">
        <v>192</v>
      </c>
      <c r="F197" s="115" t="s">
        <v>371</v>
      </c>
      <c r="G197" s="114"/>
      <c r="H197" s="97">
        <v>192</v>
      </c>
      <c r="I197" s="115" t="s">
        <v>610</v>
      </c>
    </row>
    <row r="198" spans="5:9" ht="18.75">
      <c r="E198" s="96">
        <v>193</v>
      </c>
      <c r="F198" s="113" t="s">
        <v>372</v>
      </c>
      <c r="G198" s="114"/>
      <c r="H198" s="96">
        <v>193</v>
      </c>
      <c r="I198" s="113" t="s">
        <v>611</v>
      </c>
    </row>
    <row r="199" spans="5:9" ht="18.75">
      <c r="E199" s="97">
        <v>194</v>
      </c>
      <c r="F199" s="115" t="s">
        <v>373</v>
      </c>
      <c r="G199" s="114"/>
      <c r="H199" s="97">
        <v>194</v>
      </c>
      <c r="I199" s="115" t="s">
        <v>612</v>
      </c>
    </row>
    <row r="200" spans="5:9" ht="18.75">
      <c r="E200" s="96">
        <v>195</v>
      </c>
      <c r="F200" s="113" t="s">
        <v>374</v>
      </c>
      <c r="G200" s="114"/>
      <c r="H200" s="96">
        <v>195</v>
      </c>
      <c r="I200" s="113" t="s">
        <v>613</v>
      </c>
    </row>
    <row r="201" spans="5:9" ht="18.75">
      <c r="E201" s="97">
        <v>196</v>
      </c>
      <c r="F201" s="115" t="s">
        <v>375</v>
      </c>
      <c r="G201" s="114"/>
      <c r="H201" s="97">
        <v>196</v>
      </c>
      <c r="I201" s="115" t="s">
        <v>614</v>
      </c>
    </row>
    <row r="202" spans="5:9" ht="18.75">
      <c r="E202" s="96">
        <v>197</v>
      </c>
      <c r="F202" s="113" t="s">
        <v>376</v>
      </c>
      <c r="G202" s="114"/>
      <c r="H202" s="96">
        <v>197</v>
      </c>
      <c r="I202" s="113" t="s">
        <v>615</v>
      </c>
    </row>
    <row r="203" spans="5:9" ht="18.75">
      <c r="E203" s="97">
        <v>198</v>
      </c>
      <c r="F203" s="115" t="s">
        <v>377</v>
      </c>
      <c r="G203" s="114"/>
      <c r="H203" s="97">
        <v>198</v>
      </c>
      <c r="I203" s="115" t="s">
        <v>616</v>
      </c>
    </row>
    <row r="204" spans="5:9" ht="18.75">
      <c r="E204" s="96">
        <v>199</v>
      </c>
      <c r="F204" s="113" t="s">
        <v>378</v>
      </c>
      <c r="G204" s="114"/>
      <c r="H204" s="96">
        <v>199</v>
      </c>
      <c r="I204" s="113" t="s">
        <v>617</v>
      </c>
    </row>
    <row r="205" spans="5:9" ht="18.75">
      <c r="E205" s="97">
        <v>200</v>
      </c>
      <c r="F205" s="115" t="s">
        <v>379</v>
      </c>
      <c r="G205" s="114"/>
      <c r="H205" s="97">
        <v>200</v>
      </c>
      <c r="I205" s="115" t="s">
        <v>618</v>
      </c>
    </row>
    <row r="206" spans="5:9" ht="18.75">
      <c r="E206" s="96">
        <v>201</v>
      </c>
      <c r="F206" s="113" t="s">
        <v>380</v>
      </c>
      <c r="G206" s="114"/>
      <c r="H206" s="96">
        <v>201</v>
      </c>
      <c r="I206" s="113" t="s">
        <v>619</v>
      </c>
    </row>
    <row r="207" spans="5:9" ht="18.75">
      <c r="E207" s="97">
        <v>202</v>
      </c>
      <c r="F207" s="115" t="s">
        <v>381</v>
      </c>
      <c r="G207" s="114"/>
      <c r="H207" s="97">
        <v>202</v>
      </c>
      <c r="I207" s="115" t="s">
        <v>620</v>
      </c>
    </row>
    <row r="208" spans="5:9" ht="18.75">
      <c r="E208" s="96">
        <v>203</v>
      </c>
      <c r="F208" s="113" t="s">
        <v>382</v>
      </c>
      <c r="G208" s="114"/>
      <c r="H208" s="96">
        <v>203</v>
      </c>
      <c r="I208" s="113" t="s">
        <v>621</v>
      </c>
    </row>
    <row r="209" spans="5:9" ht="18.75">
      <c r="E209" s="97">
        <v>204</v>
      </c>
      <c r="F209" s="115" t="s">
        <v>383</v>
      </c>
      <c r="G209" s="114"/>
      <c r="H209" s="97">
        <v>204</v>
      </c>
      <c r="I209" s="115" t="s">
        <v>622</v>
      </c>
    </row>
    <row r="210" spans="5:9" ht="18.75">
      <c r="E210" s="96">
        <v>205</v>
      </c>
      <c r="F210" s="113" t="s">
        <v>384</v>
      </c>
      <c r="G210" s="114"/>
      <c r="H210" s="96">
        <v>205</v>
      </c>
      <c r="I210" s="113" t="s">
        <v>623</v>
      </c>
    </row>
    <row r="211" spans="5:9" ht="18.75">
      <c r="E211" s="97">
        <v>206</v>
      </c>
      <c r="F211" s="115" t="s">
        <v>385</v>
      </c>
      <c r="G211" s="114"/>
      <c r="H211" s="97">
        <v>206</v>
      </c>
      <c r="I211" s="115" t="s">
        <v>624</v>
      </c>
    </row>
    <row r="212" spans="5:9" ht="18.75">
      <c r="E212" s="96">
        <v>207</v>
      </c>
      <c r="F212" s="113" t="s">
        <v>386</v>
      </c>
      <c r="G212" s="114"/>
      <c r="H212" s="96">
        <v>207</v>
      </c>
      <c r="I212" s="113" t="s">
        <v>625</v>
      </c>
    </row>
    <row r="213" spans="5:9" ht="18.75">
      <c r="E213" s="97">
        <v>208</v>
      </c>
      <c r="F213" s="115" t="s">
        <v>387</v>
      </c>
      <c r="G213" s="114"/>
      <c r="H213" s="97">
        <v>208</v>
      </c>
      <c r="I213" s="115" t="s">
        <v>626</v>
      </c>
    </row>
    <row r="214" spans="5:9" ht="18.75">
      <c r="E214" s="96">
        <v>209</v>
      </c>
      <c r="F214" s="113" t="s">
        <v>388</v>
      </c>
      <c r="G214" s="114"/>
      <c r="H214" s="96">
        <v>209</v>
      </c>
      <c r="I214" s="113" t="s">
        <v>627</v>
      </c>
    </row>
    <row r="215" spans="5:9" ht="18.75">
      <c r="E215" s="97">
        <v>210</v>
      </c>
      <c r="F215" s="115" t="s">
        <v>389</v>
      </c>
      <c r="G215" s="114"/>
      <c r="H215" s="97">
        <v>210</v>
      </c>
      <c r="I215" s="115" t="s">
        <v>628</v>
      </c>
    </row>
    <row r="216" spans="5:9" ht="18.75">
      <c r="E216" s="96">
        <v>211</v>
      </c>
      <c r="F216" s="113" t="s">
        <v>390</v>
      </c>
      <c r="G216" s="114"/>
      <c r="H216" s="96">
        <v>211</v>
      </c>
      <c r="I216" s="113" t="s">
        <v>629</v>
      </c>
    </row>
    <row r="217" spans="5:9" ht="18.75">
      <c r="E217" s="97">
        <v>212</v>
      </c>
      <c r="F217" s="115" t="s">
        <v>391</v>
      </c>
      <c r="G217" s="114"/>
      <c r="H217" s="97">
        <v>212</v>
      </c>
      <c r="I217" s="115" t="s">
        <v>630</v>
      </c>
    </row>
    <row r="218" spans="5:9" ht="18.75">
      <c r="E218" s="96">
        <v>213</v>
      </c>
      <c r="F218" s="113" t="s">
        <v>392</v>
      </c>
      <c r="G218" s="114"/>
      <c r="H218" s="96">
        <v>213</v>
      </c>
      <c r="I218" s="113" t="s">
        <v>631</v>
      </c>
    </row>
    <row r="219" spans="5:9" ht="18.75">
      <c r="E219" s="97">
        <v>214</v>
      </c>
      <c r="F219" s="115" t="s">
        <v>393</v>
      </c>
      <c r="G219" s="114"/>
      <c r="H219" s="97">
        <v>214</v>
      </c>
      <c r="I219" s="115" t="s">
        <v>632</v>
      </c>
    </row>
    <row r="220" spans="5:9" ht="18.75">
      <c r="E220" s="96">
        <v>215</v>
      </c>
      <c r="F220" s="113" t="s">
        <v>394</v>
      </c>
      <c r="G220" s="114"/>
      <c r="H220" s="96">
        <v>215</v>
      </c>
      <c r="I220" s="113" t="s">
        <v>633</v>
      </c>
    </row>
    <row r="221" spans="5:9" ht="18.75">
      <c r="E221" s="97">
        <v>216</v>
      </c>
      <c r="F221" s="115" t="s">
        <v>395</v>
      </c>
      <c r="G221" s="114"/>
      <c r="H221" s="97">
        <v>216</v>
      </c>
      <c r="I221" s="115" t="s">
        <v>634</v>
      </c>
    </row>
    <row r="222" spans="5:9" ht="18.75">
      <c r="E222" s="96">
        <v>217</v>
      </c>
      <c r="F222" s="113" t="s">
        <v>396</v>
      </c>
      <c r="G222" s="114"/>
      <c r="H222" s="96">
        <v>217</v>
      </c>
      <c r="I222" s="113" t="s">
        <v>635</v>
      </c>
    </row>
    <row r="223" spans="5:9" ht="18.75">
      <c r="E223" s="97">
        <v>218</v>
      </c>
      <c r="F223" s="115" t="s">
        <v>397</v>
      </c>
      <c r="G223" s="114"/>
      <c r="H223" s="97">
        <v>218</v>
      </c>
      <c r="I223" s="115" t="s">
        <v>636</v>
      </c>
    </row>
    <row r="224" spans="5:9" ht="18.75">
      <c r="E224" s="96">
        <v>219</v>
      </c>
      <c r="F224" s="113" t="s">
        <v>398</v>
      </c>
      <c r="G224" s="114"/>
      <c r="H224" s="96">
        <v>219</v>
      </c>
      <c r="I224" s="113" t="s">
        <v>637</v>
      </c>
    </row>
    <row r="225" spans="5:9" ht="18.75">
      <c r="E225" s="97">
        <v>220</v>
      </c>
      <c r="F225" s="115" t="s">
        <v>399</v>
      </c>
      <c r="G225" s="114"/>
      <c r="H225" s="97">
        <v>220</v>
      </c>
      <c r="I225" s="115" t="s">
        <v>638</v>
      </c>
    </row>
    <row r="226" spans="5:9" ht="18.75">
      <c r="E226" s="96">
        <v>221</v>
      </c>
      <c r="F226" s="113" t="s">
        <v>400</v>
      </c>
      <c r="G226" s="114"/>
      <c r="H226" s="96">
        <v>221</v>
      </c>
      <c r="I226" s="113" t="s">
        <v>639</v>
      </c>
    </row>
    <row r="227" spans="5:9" ht="18.75">
      <c r="E227" s="97">
        <v>222</v>
      </c>
      <c r="F227" s="115" t="s">
        <v>401</v>
      </c>
      <c r="G227" s="114"/>
      <c r="H227" s="97">
        <v>222</v>
      </c>
      <c r="I227" s="115" t="s">
        <v>640</v>
      </c>
    </row>
    <row r="228" spans="5:9" ht="18.75">
      <c r="E228" s="96">
        <v>223</v>
      </c>
      <c r="F228" s="113" t="s">
        <v>402</v>
      </c>
      <c r="G228" s="114"/>
      <c r="H228" s="96">
        <v>223</v>
      </c>
      <c r="I228" s="113" t="s">
        <v>641</v>
      </c>
    </row>
    <row r="229" spans="5:9" ht="18.75">
      <c r="E229" s="97">
        <v>224</v>
      </c>
      <c r="F229" s="115" t="s">
        <v>403</v>
      </c>
      <c r="G229" s="114"/>
      <c r="H229" s="97">
        <v>224</v>
      </c>
      <c r="I229" s="115" t="s">
        <v>642</v>
      </c>
    </row>
    <row r="230" spans="5:9" ht="18.75">
      <c r="E230" s="96">
        <v>225</v>
      </c>
      <c r="F230" s="113" t="s">
        <v>404</v>
      </c>
      <c r="G230" s="114"/>
      <c r="H230" s="96">
        <v>225</v>
      </c>
      <c r="I230" s="113" t="s">
        <v>643</v>
      </c>
    </row>
    <row r="231" spans="5:9" ht="18.75">
      <c r="E231" s="97">
        <v>226</v>
      </c>
      <c r="F231" s="115" t="s">
        <v>405</v>
      </c>
      <c r="G231" s="114"/>
      <c r="H231" s="97">
        <v>226</v>
      </c>
      <c r="I231" s="115" t="s">
        <v>644</v>
      </c>
    </row>
    <row r="232" spans="5:9" ht="18.75">
      <c r="E232" s="96">
        <v>227</v>
      </c>
      <c r="F232" s="113" t="s">
        <v>406</v>
      </c>
      <c r="G232" s="114"/>
      <c r="H232" s="96">
        <v>227</v>
      </c>
      <c r="I232" s="113" t="s">
        <v>645</v>
      </c>
    </row>
    <row r="233" spans="5:9" ht="18.75">
      <c r="E233" s="97">
        <v>228</v>
      </c>
      <c r="F233" s="115" t="s">
        <v>407</v>
      </c>
      <c r="G233" s="114"/>
      <c r="H233" s="97">
        <v>228</v>
      </c>
      <c r="I233" s="115" t="s">
        <v>646</v>
      </c>
    </row>
    <row r="234" spans="5:9" ht="18.75">
      <c r="E234" s="96">
        <v>229</v>
      </c>
      <c r="F234" s="113" t="s">
        <v>408</v>
      </c>
      <c r="G234" s="114"/>
      <c r="H234" s="96">
        <v>229</v>
      </c>
      <c r="I234" s="113" t="s">
        <v>647</v>
      </c>
    </row>
    <row r="235" spans="5:9" ht="18.75">
      <c r="E235" s="97">
        <v>230</v>
      </c>
      <c r="F235" s="115" t="s">
        <v>409</v>
      </c>
      <c r="G235" s="114"/>
      <c r="H235" s="97">
        <v>230</v>
      </c>
      <c r="I235" s="115" t="s">
        <v>648</v>
      </c>
    </row>
    <row r="236" spans="5:9" ht="18.75">
      <c r="E236" s="96">
        <v>231</v>
      </c>
      <c r="F236" s="113" t="s">
        <v>410</v>
      </c>
      <c r="G236" s="114"/>
      <c r="H236" s="96">
        <v>231</v>
      </c>
      <c r="I236" s="113" t="s">
        <v>649</v>
      </c>
    </row>
    <row r="237" spans="5:9" ht="18.75">
      <c r="E237" s="97">
        <v>232</v>
      </c>
      <c r="F237" s="115" t="s">
        <v>411</v>
      </c>
      <c r="G237" s="114"/>
      <c r="H237" s="97">
        <v>232</v>
      </c>
      <c r="I237" s="115" t="s">
        <v>650</v>
      </c>
    </row>
    <row r="238" spans="5:9" ht="18.75">
      <c r="E238" s="96">
        <v>233</v>
      </c>
      <c r="F238" s="113" t="s">
        <v>412</v>
      </c>
      <c r="G238" s="114"/>
      <c r="H238" s="96">
        <v>233</v>
      </c>
      <c r="I238" s="113" t="s">
        <v>651</v>
      </c>
    </row>
    <row r="239" spans="5:9" ht="18.75">
      <c r="E239" s="97">
        <v>234</v>
      </c>
      <c r="F239" s="115" t="s">
        <v>413</v>
      </c>
      <c r="G239" s="114"/>
      <c r="H239" s="97">
        <v>234</v>
      </c>
      <c r="I239" s="115" t="s">
        <v>652</v>
      </c>
    </row>
    <row r="240" spans="5:9" ht="18.75">
      <c r="E240" s="96">
        <v>235</v>
      </c>
      <c r="F240" s="113" t="s">
        <v>414</v>
      </c>
      <c r="G240" s="114"/>
      <c r="H240" s="96">
        <v>235</v>
      </c>
      <c r="I240" s="113" t="s">
        <v>653</v>
      </c>
    </row>
    <row r="241" spans="5:9" ht="18.75">
      <c r="E241" s="97">
        <v>236</v>
      </c>
      <c r="F241" s="115" t="s">
        <v>415</v>
      </c>
      <c r="G241" s="114"/>
      <c r="H241" s="97">
        <v>236</v>
      </c>
      <c r="I241" s="115" t="s">
        <v>654</v>
      </c>
    </row>
  </sheetData>
  <sheetProtection algorithmName="SHA-512" hashValue="kaNABYAnFDHfniu/sjENiw6UEKam/FzhW6+47zuo50mvmg5ThTLwjO00jPLK8x6Le47HYpItnKzxRQDmChOjnA==" saltValue="ng0Kxno+YBa6POsbo8lZUg==" spinCount="100000" sheet="1" objects="1" scenarios="1"/>
  <mergeCells count="4">
    <mergeCell ref="B4:C4"/>
    <mergeCell ref="E4:F4"/>
    <mergeCell ref="H4:I4"/>
    <mergeCell ref="B2:H2"/>
  </mergeCells>
  <hyperlinks>
    <hyperlink ref="I2" location="'مالیات 1401'!A1" display="بازگشت به صفحه اصلی"/>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499984740745262"/>
  </sheetPr>
  <dimension ref="B1:G11"/>
  <sheetViews>
    <sheetView showGridLines="0" rightToLeft="1" zoomScale="90" zoomScaleNormal="90" workbookViewId="0">
      <selection activeCell="F2" sqref="F2"/>
    </sheetView>
  </sheetViews>
  <sheetFormatPr defaultColWidth="9" defaultRowHeight="18"/>
  <cols>
    <col min="1" max="1" width="4.375" style="109" customWidth="1"/>
    <col min="2" max="2" width="6.875" style="109" customWidth="1"/>
    <col min="3" max="3" width="38.75" style="109" customWidth="1"/>
    <col min="4" max="4" width="14.25" style="109" customWidth="1"/>
    <col min="5" max="5" width="55.125" style="109" customWidth="1"/>
    <col min="6" max="6" width="37.875" style="109" customWidth="1"/>
    <col min="7" max="16384" width="9" style="109"/>
  </cols>
  <sheetData>
    <row r="1" spans="2:7" ht="11.25" customHeight="1"/>
    <row r="2" spans="2:7" ht="35.25" customHeight="1">
      <c r="B2" s="104"/>
      <c r="C2" s="104"/>
      <c r="D2" s="210" t="s">
        <v>695</v>
      </c>
      <c r="E2" s="211"/>
      <c r="F2" s="102" t="s">
        <v>678</v>
      </c>
      <c r="G2" s="103"/>
    </row>
    <row r="3" spans="2:7" ht="9" customHeight="1">
      <c r="B3" s="101"/>
      <c r="C3" s="101"/>
      <c r="D3" s="101"/>
      <c r="E3" s="101"/>
      <c r="F3" s="101"/>
    </row>
    <row r="4" spans="2:7" ht="40.5" customHeight="1">
      <c r="B4" s="116" t="s">
        <v>670</v>
      </c>
      <c r="C4" s="116" t="s">
        <v>682</v>
      </c>
      <c r="D4" s="117" t="s">
        <v>681</v>
      </c>
      <c r="E4" s="205" t="s">
        <v>680</v>
      </c>
      <c r="F4" s="206"/>
    </row>
    <row r="5" spans="2:7" ht="30" customHeight="1">
      <c r="B5" s="96">
        <v>1</v>
      </c>
      <c r="C5" s="113" t="s">
        <v>691</v>
      </c>
      <c r="D5" s="118" t="s">
        <v>683</v>
      </c>
      <c r="E5" s="212" t="s">
        <v>699</v>
      </c>
      <c r="F5" s="213"/>
    </row>
    <row r="6" spans="2:7" ht="30" customHeight="1">
      <c r="B6" s="97">
        <v>2</v>
      </c>
      <c r="C6" s="115" t="s">
        <v>690</v>
      </c>
      <c r="D6" s="119" t="s">
        <v>684</v>
      </c>
      <c r="E6" s="214" t="s">
        <v>693</v>
      </c>
      <c r="F6" s="215"/>
    </row>
    <row r="7" spans="2:7" ht="30" customHeight="1">
      <c r="B7" s="96">
        <v>3</v>
      </c>
      <c r="C7" s="113" t="s">
        <v>689</v>
      </c>
      <c r="D7" s="118" t="s">
        <v>685</v>
      </c>
      <c r="E7" s="212" t="s">
        <v>698</v>
      </c>
      <c r="F7" s="213"/>
    </row>
    <row r="8" spans="2:7" ht="30" customHeight="1">
      <c r="B8" s="97">
        <v>4</v>
      </c>
      <c r="C8" s="115" t="s">
        <v>688</v>
      </c>
      <c r="D8" s="119" t="s">
        <v>686</v>
      </c>
      <c r="E8" s="214" t="s">
        <v>694</v>
      </c>
      <c r="F8" s="215"/>
    </row>
    <row r="9" spans="2:7" ht="30" customHeight="1">
      <c r="B9" s="96">
        <v>5</v>
      </c>
      <c r="C9" s="113" t="s">
        <v>692</v>
      </c>
      <c r="D9" s="118" t="s">
        <v>687</v>
      </c>
      <c r="E9" s="216" t="s">
        <v>697</v>
      </c>
      <c r="F9" s="217"/>
    </row>
    <row r="10" spans="2:7" ht="182.65" customHeight="1">
      <c r="B10" s="135">
        <v>6</v>
      </c>
      <c r="C10" s="137" t="s">
        <v>701</v>
      </c>
      <c r="D10" s="136" t="s">
        <v>725</v>
      </c>
      <c r="E10" s="218" t="s">
        <v>726</v>
      </c>
      <c r="F10" s="219"/>
    </row>
    <row r="11" spans="2:7" ht="77.25" customHeight="1">
      <c r="B11" s="96">
        <v>6</v>
      </c>
      <c r="C11" s="113" t="s">
        <v>703</v>
      </c>
      <c r="D11" s="118" t="s">
        <v>702</v>
      </c>
      <c r="E11" s="208" t="s">
        <v>704</v>
      </c>
      <c r="F11" s="209"/>
    </row>
  </sheetData>
  <sheetProtection algorithmName="SHA-512" hashValue="BkVMgosA+kX8jHucNmi9a0jIs6Qz4QrWKee2VwPKenbgL543JbLZLcYmctjQlbU+z3oKl7z/JmdIalriZzkQLg==" saltValue="NiDXy1DXik5Pku3NTgeiqQ==" spinCount="100000" sheet="1" objects="1" scenarios="1"/>
  <mergeCells count="9">
    <mergeCell ref="E11:F11"/>
    <mergeCell ref="D2:E2"/>
    <mergeCell ref="E7:F7"/>
    <mergeCell ref="E8:F8"/>
    <mergeCell ref="E9:F9"/>
    <mergeCell ref="E4:F4"/>
    <mergeCell ref="E5:F5"/>
    <mergeCell ref="E6:F6"/>
    <mergeCell ref="E10:F10"/>
  </mergeCells>
  <hyperlinks>
    <hyperlink ref="F2" location="'مالیات 1401'!A1" display="بازگشت به صفحه اصلی"/>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مالیات 1401</vt:lpstr>
      <vt:lpstr>مناطق کمتر توسعه یافته</vt:lpstr>
      <vt:lpstr>مستندات قانونی</vt:lpstr>
      <vt:lpstr>'مالیات 1401'!Print_Area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Zhowan</dc:creator>
  <cp:lastModifiedBy>1885</cp:lastModifiedBy>
  <cp:lastPrinted>2022-03-29T14:58:33Z</cp:lastPrinted>
  <dcterms:created xsi:type="dcterms:W3CDTF">2021-03-04T21:10:19Z</dcterms:created>
  <dcterms:modified xsi:type="dcterms:W3CDTF">2022-05-05T05:27:11Z</dcterms:modified>
</cp:coreProperties>
</file>